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2"/>
  <workbookPr/>
  <mc:AlternateContent xmlns:mc="http://schemas.openxmlformats.org/markup-compatibility/2006">
    <mc:Choice Requires="x15">
      <x15ac:absPath xmlns:x15ac="http://schemas.microsoft.com/office/spreadsheetml/2010/11/ac" url="D:\My Doucument\Statistics\Annual Report\2024 AR\Industry\"/>
    </mc:Choice>
  </mc:AlternateContent>
  <xr:revisionPtr revIDLastSave="0" documentId="11_72A90EB88105DF07AB87D44394FFD13C7CD075BD" xr6:coauthVersionLast="47" xr6:coauthVersionMax="47" xr10:uidLastSave="{00000000-0000-0000-0000-000000000000}"/>
  <bookViews>
    <workbookView xWindow="0" yWindow="0" windowWidth="19368" windowHeight="10512" tabRatio="766" firstSheet="1" activeTab="1" xr2:uid="{00000000-000D-0000-FFFF-FFFF00000000}"/>
  </bookViews>
  <sheets>
    <sheet name="Sheet1" sheetId="10" state="hidden" r:id="rId1"/>
    <sheet name="Cover" sheetId="12" r:id="rId2"/>
    <sheet name="Notes" sheetId="22" r:id="rId3"/>
    <sheet name="Contents" sheetId="14" r:id="rId4"/>
    <sheet name="Section 1 - Global" sheetId="13" state="hidden" r:id="rId5"/>
    <sheet name="1.Premium Income" sheetId="16" state="hidden" r:id="rId6"/>
    <sheet name="2.Growth Rate" sheetId="17" state="hidden" r:id="rId7"/>
    <sheet name="3.Penetration" sheetId="18" state="hidden" r:id="rId8"/>
    <sheet name="4.Density" sheetId="19" state="hidden" r:id="rId9"/>
    <sheet name="5.GDP Growth Rate" sheetId="20" state="hidden" r:id="rId10"/>
    <sheet name="6.Population" sheetId="21" state="hidden" r:id="rId11"/>
    <sheet name="1.Overview" sheetId="1" r:id="rId12"/>
    <sheet name=" 2.Growth Rate  " sheetId="23" r:id="rId13"/>
    <sheet name="3.Total Assets - Industry" sheetId="3" r:id="rId14"/>
    <sheet name="4.Distribution of Total Assets" sheetId="4" r:id="rId15"/>
    <sheet name="5.Profitability - Industry" sheetId="5" r:id="rId16"/>
    <sheet name="6.Profitability - LI &amp; GI" sheetId="6" r:id="rId17"/>
    <sheet name="7.Shareholders' Fund" sheetId="7" r:id="rId18"/>
    <sheet name="8.Claims Details" sheetId="30" r:id="rId19"/>
    <sheet name="9.No. of Branch, Empl &amp; Agents" sheetId="8" r:id="rId20"/>
    <sheet name="10. Individual GWP - LT + GI  " sheetId="24" r:id="rId21"/>
    <sheet name="11. Individual Total Assets " sheetId="25" r:id="rId22"/>
    <sheet name="12. Individual SH Funds " sheetId="27" r:id="rId23"/>
    <sheet name="13. Brancs, Emp, Agents" sheetId="28" r:id="rId24"/>
  </sheets>
  <definedNames>
    <definedName name="_xlnm.Print_Area" localSheetId="12">' 2.Growth Rate  '!$A$1:$H$45</definedName>
    <definedName name="_xlnm.Print_Area" localSheetId="11">'1.Overview'!$A$1:$J$25</definedName>
    <definedName name="_xlnm.Print_Area" localSheetId="5">'1.Premium Income'!$A$1:$J$52</definedName>
    <definedName name="_xlnm.Print_Area" localSheetId="20">'10. Individual GWP - LT + GI  '!$A$1:$H$37</definedName>
    <definedName name="_xlnm.Print_Area" localSheetId="21">'11. Individual Total Assets '!$A$1:$M$40</definedName>
    <definedName name="_xlnm.Print_Area" localSheetId="22">'12. Individual SH Funds '!$A$1:$K$44</definedName>
    <definedName name="_xlnm.Print_Area" localSheetId="23">'13. Brancs, Emp, Agents'!$A$1:$O$469</definedName>
    <definedName name="_xlnm.Print_Area" localSheetId="6">'2.Growth Rate'!$A$1:$J$51</definedName>
    <definedName name="_xlnm.Print_Area" localSheetId="7">'3.Penetration'!$A$1:$U$94</definedName>
    <definedName name="_xlnm.Print_Area" localSheetId="13">'3.Total Assets - Industry'!$A$1:$J$14</definedName>
    <definedName name="_xlnm.Print_Area" localSheetId="8">'4.Density'!$A$1:$K$54</definedName>
    <definedName name="_xlnm.Print_Area" localSheetId="14">'4.Distribution of Total Assets'!$A$1:$M$16</definedName>
    <definedName name="_xlnm.Print_Area" localSheetId="9">'5.GDP Growth Rate'!$A$1:$J$18</definedName>
    <definedName name="_xlnm.Print_Area" localSheetId="15">'5.Profitability - Industry'!$A$1:$I$14</definedName>
    <definedName name="_xlnm.Print_Area" localSheetId="10">'6.Population'!$A$1:$J$18</definedName>
    <definedName name="_xlnm.Print_Area" localSheetId="16">'6.Profitability - LI &amp; GI'!$A$1:$O$29</definedName>
    <definedName name="_xlnm.Print_Area" localSheetId="17">'7.Shareholders'' Fund'!$A$1:$J$25</definedName>
    <definedName name="_xlnm.Print_Area" localSheetId="18">'8.Claims Details'!$A$1:$H$19</definedName>
    <definedName name="_xlnm.Print_Area" localSheetId="19">'9.No. of Branch, Empl &amp; Agents'!$A$1:$Z$86</definedName>
    <definedName name="_xlnm.Print_Area" localSheetId="1">Cover!$A$1:$S$26</definedName>
    <definedName name="_xlnm.Print_Area" localSheetId="2">Notes!$A$1:$M$14</definedName>
    <definedName name="_xlnm.Print_Area" localSheetId="4">'Section 1 - Global'!$A$1:$Z$31</definedName>
    <definedName name="Z_2ACFE167_4169_43A6_9AB2_59D5A2DA2DB4_.wvu.PrintArea" localSheetId="22" hidden="1">'12. Individual SH Funds '!$B$3:$B$47</definedName>
    <definedName name="Z_5E394B0B_7867_4722_9497_A93AB2A9A773_.wvu.PrintArea" localSheetId="20" hidden="1">'10. Individual GWP - LT + GI  '!$A$1:$G$37</definedName>
    <definedName name="Z_5E394B0B_7867_4722_9497_A93AB2A9A773_.wvu.PrintArea" localSheetId="22" hidden="1">'12. Individual SH Funds '!$B$3:$B$47</definedName>
    <definedName name="Z_5E394B0B_7867_4722_9497_A93AB2A9A773_.wvu.PrintArea" localSheetId="23" hidden="1">'13. Brancs, Emp, Agents'!$B$325:$N$436</definedName>
    <definedName name="Z_8A2AFBA4_BC0D_47DB_BC87_22A66B6E47A0_.wvu.Cols" localSheetId="21" hidden="1">'11. Individual Total Assets '!#REF!</definedName>
    <definedName name="Z_8A2AFBA4_BC0D_47DB_BC87_22A66B6E47A0_.wvu.Cols" localSheetId="22" hidden="1">'12. Individual SH Funds '!#REF!</definedName>
    <definedName name="Z_8A2AFBA4_BC0D_47DB_BC87_22A66B6E47A0_.wvu.PrintArea" localSheetId="21" hidden="1">'11. Individual Total Assets '!#REF!</definedName>
    <definedName name="Z_8A2AFBA4_BC0D_47DB_BC87_22A66B6E47A0_.wvu.PrintArea" localSheetId="22" hidden="1">'12. Individual SH Funds '!#REF!</definedName>
    <definedName name="Z_8A2AFBA4_BC0D_47DB_BC87_22A66B6E47A0_.wvu.PrintArea" localSheetId="23" hidden="1">'13. Brancs, Emp, Agents'!$B$2:$O$289</definedName>
    <definedName name="Z_967E0446_E234_427F_8E57_7FE287052E2E_.wvu.PrintArea" localSheetId="22" hidden="1">'12. Individual SH Funds '!$B$3:$B$47</definedName>
    <definedName name="Z_B1E1B596_A9A1_411D_A882_A48CB025B978_.wvu.Cols" localSheetId="21" hidden="1">'11. Individual Total Assets '!#REF!</definedName>
    <definedName name="Z_B1E1B596_A9A1_411D_A882_A48CB025B978_.wvu.PrintArea" localSheetId="20" hidden="1">'10. Individual GWP - LT + GI  '!$B$3:$G$37</definedName>
    <definedName name="Z_B1E1B596_A9A1_411D_A882_A48CB025B978_.wvu.PrintArea" localSheetId="21" hidden="1">'11. Individual Total Assets '!$A$2:$I$44</definedName>
    <definedName name="Z_B1E1B596_A9A1_411D_A882_A48CB025B978_.wvu.PrintArea" localSheetId="22" hidden="1">'12. Individual SH Funds '!$B$3:$D$46</definedName>
    <definedName name="Z_B1E1B596_A9A1_411D_A882_A48CB025B978_.wvu.PrintArea" localSheetId="23" hidden="1">'13. Brancs, Emp, Agents'!$B$2:$O$289</definedName>
    <definedName name="Z_B2E1A0C6_5BA1_4CF1_B412_16D81FCDF11F_.wvu.PrintArea" localSheetId="22" hidden="1">'12. Individual SH Funds '!$B$3:$B$47</definedName>
    <definedName name="Z_CEBD2831_4C30_417E_804F_59BB3DFB519D_.wvu.Cols" localSheetId="21" hidden="1">'11. Individual Total Assets '!#REF!,'11. Individual Total Assets '!#REF!</definedName>
    <definedName name="Z_CEBD2831_4C30_417E_804F_59BB3DFB519D_.wvu.Cols" localSheetId="22" hidden="1">'12. Individual SH Funds '!#REF!</definedName>
    <definedName name="Z_CEBD2831_4C30_417E_804F_59BB3DFB519D_.wvu.PrintArea" localSheetId="21" hidden="1">'11. Individual Total Assets '!$B$2:$C$37</definedName>
    <definedName name="Z_CEBD2831_4C30_417E_804F_59BB3DFB519D_.wvu.PrintArea" localSheetId="23" hidden="1">'13. Brancs, Emp, Agents'!$B$2:$O$289</definedName>
    <definedName name="Z_F66B1C5E_2E3D_4890_AA4B_3A6E976CA29E_.wvu.Cols" localSheetId="21" hidden="1">'11. Individual Total Assets '!#REF!</definedName>
    <definedName name="Z_F66B1C5E_2E3D_4890_AA4B_3A6E976CA29E_.wvu.PrintArea" localSheetId="21" hidden="1">'11. Individual Total Assets '!#REF!</definedName>
    <definedName name="Z_F66B1C5E_2E3D_4890_AA4B_3A6E976CA29E_.wvu.PrintArea" localSheetId="23" hidden="1">'13. Brancs, Emp, Agents'!$B$2:$O$289</definedName>
    <definedName name="Z_F7C0CA98_A3B8_42B1_9940_E27294444C95_.wvu.PrintArea" localSheetId="21" hidden="1">'11. Individual Total Assets '!#REF!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30" l="1"/>
  <c r="F13" i="30"/>
  <c r="E13" i="30"/>
  <c r="D13" i="30"/>
  <c r="D15" i="30" l="1"/>
  <c r="E15" i="30"/>
  <c r="G15" i="30"/>
  <c r="F15" i="30"/>
  <c r="G14" i="30"/>
  <c r="F14" i="30"/>
  <c r="E14" i="30"/>
  <c r="D14" i="30"/>
  <c r="F16" i="30" l="1"/>
  <c r="G16" i="30"/>
  <c r="E16" i="30"/>
  <c r="D16" i="30"/>
  <c r="F30" i="25"/>
  <c r="K30" i="25"/>
  <c r="H36" i="27" l="1"/>
  <c r="I36" i="27" s="1"/>
  <c r="H37" i="27"/>
  <c r="I37" i="27" s="1"/>
  <c r="K33" i="25"/>
  <c r="K34" i="25"/>
  <c r="E33" i="24"/>
  <c r="L239" i="28"/>
  <c r="N7" i="6" l="1"/>
  <c r="M7" i="6"/>
  <c r="G7" i="6"/>
  <c r="F7" i="6"/>
  <c r="E12" i="3" l="1"/>
  <c r="F12" i="3"/>
  <c r="G12" i="3"/>
  <c r="H12" i="3"/>
  <c r="G11" i="23"/>
  <c r="E11" i="23"/>
  <c r="F11" i="23"/>
  <c r="D11" i="23"/>
  <c r="G16" i="1" l="1"/>
  <c r="G14" i="1" l="1"/>
  <c r="G11" i="1"/>
  <c r="H8" i="1" l="1"/>
  <c r="H16" i="1" l="1"/>
  <c r="H14" i="1"/>
  <c r="H11" i="1"/>
  <c r="N8" i="6"/>
  <c r="M8" i="6"/>
  <c r="G6" i="6"/>
  <c r="G8" i="6" s="1"/>
  <c r="F6" i="6"/>
  <c r="G9" i="5"/>
  <c r="H9" i="3"/>
  <c r="G9" i="3"/>
  <c r="F9" i="3"/>
  <c r="E9" i="24"/>
  <c r="E10" i="24"/>
  <c r="E11" i="24"/>
  <c r="E12" i="24"/>
  <c r="E13" i="24"/>
  <c r="E14" i="24"/>
  <c r="E15" i="24"/>
  <c r="E16" i="24"/>
  <c r="E17" i="24"/>
  <c r="E18" i="24"/>
  <c r="E19" i="24"/>
  <c r="E20" i="24"/>
  <c r="E21" i="24"/>
  <c r="E22" i="24"/>
  <c r="E23" i="24"/>
  <c r="E24" i="24"/>
  <c r="E25" i="24"/>
  <c r="E26" i="24"/>
  <c r="E27" i="24"/>
  <c r="E28" i="24"/>
  <c r="E29" i="24"/>
  <c r="E30" i="24"/>
  <c r="E31" i="24"/>
  <c r="E32" i="24"/>
  <c r="E34" i="24"/>
  <c r="E35" i="24"/>
  <c r="E8" i="24"/>
  <c r="E7" i="24"/>
  <c r="K9" i="25"/>
  <c r="K10" i="25"/>
  <c r="K11" i="25"/>
  <c r="K12" i="25"/>
  <c r="K13" i="25"/>
  <c r="K14" i="25"/>
  <c r="K15" i="25"/>
  <c r="K16" i="25"/>
  <c r="K17" i="25"/>
  <c r="K18" i="25"/>
  <c r="K19" i="25"/>
  <c r="K20" i="25"/>
  <c r="K21" i="25"/>
  <c r="K22" i="25"/>
  <c r="K23" i="25"/>
  <c r="K24" i="25"/>
  <c r="K25" i="25"/>
  <c r="K26" i="25"/>
  <c r="K27" i="25"/>
  <c r="K28" i="25"/>
  <c r="K29" i="25"/>
  <c r="K31" i="25"/>
  <c r="K35" i="25"/>
  <c r="K36" i="25"/>
  <c r="K8" i="25"/>
  <c r="K7" i="25"/>
  <c r="F8" i="25"/>
  <c r="F9" i="25"/>
  <c r="F10" i="25"/>
  <c r="F11" i="25"/>
  <c r="F12" i="25"/>
  <c r="F13" i="25"/>
  <c r="F14" i="25"/>
  <c r="F15" i="25"/>
  <c r="F16" i="25"/>
  <c r="F17" i="25"/>
  <c r="F18" i="25"/>
  <c r="F19" i="25"/>
  <c r="F20" i="25"/>
  <c r="F21" i="25"/>
  <c r="F22" i="25"/>
  <c r="F23" i="25"/>
  <c r="F24" i="25"/>
  <c r="F25" i="25"/>
  <c r="F26" i="25"/>
  <c r="F27" i="25"/>
  <c r="F28" i="25"/>
  <c r="F29" i="25"/>
  <c r="F31" i="25"/>
  <c r="F32" i="25"/>
  <c r="F35" i="25"/>
  <c r="F36" i="25"/>
  <c r="F7" i="25"/>
  <c r="G13" i="3" l="1"/>
  <c r="H13" i="3"/>
  <c r="F8" i="6"/>
  <c r="D435" i="28"/>
  <c r="E435" i="28"/>
  <c r="C435" i="28"/>
  <c r="H11" i="27"/>
  <c r="I11" i="27" s="1"/>
  <c r="H12" i="27"/>
  <c r="H13" i="27"/>
  <c r="I13" i="27" s="1"/>
  <c r="H14" i="27"/>
  <c r="I14" i="27" s="1"/>
  <c r="H15" i="27"/>
  <c r="I15" i="27" s="1"/>
  <c r="H16" i="27"/>
  <c r="I16" i="27" s="1"/>
  <c r="H17" i="27"/>
  <c r="I17" i="27" s="1"/>
  <c r="H18" i="27"/>
  <c r="I18" i="27" s="1"/>
  <c r="H19" i="27"/>
  <c r="I19" i="27" s="1"/>
  <c r="H20" i="27"/>
  <c r="I20" i="27" s="1"/>
  <c r="H21" i="27"/>
  <c r="I21" i="27" s="1"/>
  <c r="H22" i="27"/>
  <c r="I22" i="27" s="1"/>
  <c r="H23" i="27"/>
  <c r="I23" i="27" s="1"/>
  <c r="H24" i="27"/>
  <c r="I24" i="27" s="1"/>
  <c r="H25" i="27"/>
  <c r="I25" i="27" s="1"/>
  <c r="H26" i="27"/>
  <c r="I26" i="27" s="1"/>
  <c r="H27" i="27"/>
  <c r="I27" i="27" s="1"/>
  <c r="H28" i="27"/>
  <c r="I28" i="27" s="1"/>
  <c r="H29" i="27"/>
  <c r="I29" i="27" s="1"/>
  <c r="H30" i="27"/>
  <c r="I30" i="27" s="1"/>
  <c r="H31" i="27"/>
  <c r="I31" i="27" s="1"/>
  <c r="H32" i="27"/>
  <c r="H33" i="27"/>
  <c r="H34" i="27"/>
  <c r="I34" i="27" s="1"/>
  <c r="H38" i="27"/>
  <c r="I38" i="27" s="1"/>
  <c r="H39" i="27"/>
  <c r="I39" i="27" s="1"/>
  <c r="I12" i="27"/>
  <c r="I32" i="27"/>
  <c r="I33" i="27"/>
  <c r="H10" i="27"/>
  <c r="I10" i="27" s="1"/>
  <c r="H16" i="8" l="1"/>
  <c r="F16" i="8"/>
  <c r="D16" i="8"/>
  <c r="F9" i="5" l="1"/>
  <c r="I12" i="4"/>
  <c r="G10" i="5" l="1"/>
  <c r="N468" i="28"/>
  <c r="M468" i="28"/>
  <c r="L468" i="28"/>
  <c r="K468" i="28"/>
  <c r="J468" i="28"/>
  <c r="I468" i="28"/>
  <c r="H468" i="28"/>
  <c r="G468" i="28"/>
  <c r="F468" i="28"/>
  <c r="E468" i="28"/>
  <c r="D468" i="28"/>
  <c r="N452" i="28"/>
  <c r="M452" i="28"/>
  <c r="L452" i="28"/>
  <c r="K452" i="28"/>
  <c r="J452" i="28"/>
  <c r="I452" i="28"/>
  <c r="H452" i="28"/>
  <c r="G452" i="28"/>
  <c r="F452" i="28"/>
  <c r="E452" i="28"/>
  <c r="D452" i="28"/>
  <c r="N435" i="28"/>
  <c r="M435" i="28"/>
  <c r="L435" i="28"/>
  <c r="K435" i="28"/>
  <c r="J435" i="28"/>
  <c r="I435" i="28"/>
  <c r="H435" i="28"/>
  <c r="G435" i="28"/>
  <c r="F435" i="28"/>
  <c r="M419" i="28"/>
  <c r="L419" i="28"/>
  <c r="K419" i="28"/>
  <c r="J419" i="28"/>
  <c r="I419" i="28"/>
  <c r="H419" i="28"/>
  <c r="G419" i="28"/>
  <c r="F419" i="28"/>
  <c r="E419" i="28"/>
  <c r="C419" i="28"/>
  <c r="N419" i="28"/>
  <c r="N403" i="28"/>
  <c r="M403" i="28"/>
  <c r="L403" i="28"/>
  <c r="K403" i="28"/>
  <c r="J403" i="28"/>
  <c r="I403" i="28"/>
  <c r="H403" i="28"/>
  <c r="G403" i="28"/>
  <c r="F403" i="28"/>
  <c r="E403" i="28"/>
  <c r="D403" i="28"/>
  <c r="N386" i="28"/>
  <c r="K386" i="28"/>
  <c r="J386" i="28"/>
  <c r="G386" i="28"/>
  <c r="F386" i="28"/>
  <c r="C386" i="28"/>
  <c r="N370" i="28"/>
  <c r="K370" i="28"/>
  <c r="J370" i="28"/>
  <c r="G370" i="28"/>
  <c r="F370" i="28"/>
  <c r="C370" i="28"/>
  <c r="N354" i="28"/>
  <c r="M354" i="28"/>
  <c r="L354" i="28"/>
  <c r="K354" i="28"/>
  <c r="I354" i="28"/>
  <c r="H354" i="28"/>
  <c r="G354" i="28"/>
  <c r="E354" i="28"/>
  <c r="D354" i="28"/>
  <c r="C354" i="28"/>
  <c r="J354" i="28"/>
  <c r="N337" i="28"/>
  <c r="M337" i="28"/>
  <c r="L337" i="28"/>
  <c r="K337" i="28"/>
  <c r="J337" i="28"/>
  <c r="I337" i="28"/>
  <c r="H337" i="28"/>
  <c r="G337" i="28"/>
  <c r="F337" i="28"/>
  <c r="E337" i="28"/>
  <c r="N321" i="28"/>
  <c r="M321" i="28"/>
  <c r="L321" i="28"/>
  <c r="K321" i="28"/>
  <c r="J321" i="28"/>
  <c r="I321" i="28"/>
  <c r="H321" i="28"/>
  <c r="G321" i="28"/>
  <c r="F321" i="28"/>
  <c r="E321" i="28"/>
  <c r="D321" i="28"/>
  <c r="N305" i="28"/>
  <c r="M305" i="28"/>
  <c r="L305" i="28"/>
  <c r="K305" i="28"/>
  <c r="J305" i="28"/>
  <c r="I305" i="28"/>
  <c r="H305" i="28"/>
  <c r="G305" i="28"/>
  <c r="F305" i="28"/>
  <c r="E305" i="28"/>
  <c r="D305" i="28"/>
  <c r="C305" i="28"/>
  <c r="N288" i="28"/>
  <c r="M288" i="28"/>
  <c r="L288" i="28"/>
  <c r="K288" i="28"/>
  <c r="J288" i="28"/>
  <c r="I288" i="28"/>
  <c r="H288" i="28"/>
  <c r="G288" i="28"/>
  <c r="F288" i="28"/>
  <c r="E288" i="28"/>
  <c r="D288" i="28"/>
  <c r="N272" i="28"/>
  <c r="M272" i="28"/>
  <c r="L272" i="28"/>
  <c r="K272" i="28"/>
  <c r="J272" i="28"/>
  <c r="I272" i="28"/>
  <c r="H272" i="28"/>
  <c r="G272" i="28"/>
  <c r="F272" i="28"/>
  <c r="E272" i="28"/>
  <c r="D272" i="28"/>
  <c r="N256" i="28"/>
  <c r="M256" i="28"/>
  <c r="L256" i="28"/>
  <c r="K256" i="28"/>
  <c r="J256" i="28"/>
  <c r="I256" i="28"/>
  <c r="H256" i="28"/>
  <c r="G256" i="28"/>
  <c r="F256" i="28"/>
  <c r="E256" i="28"/>
  <c r="D256" i="28"/>
  <c r="C256" i="28"/>
  <c r="N239" i="28"/>
  <c r="M239" i="28"/>
  <c r="K239" i="28"/>
  <c r="J239" i="28"/>
  <c r="I239" i="28"/>
  <c r="H239" i="28"/>
  <c r="G239" i="28"/>
  <c r="F239" i="28"/>
  <c r="E239" i="28"/>
  <c r="D239" i="28"/>
  <c r="C239" i="28"/>
  <c r="N223" i="28"/>
  <c r="L223" i="28"/>
  <c r="J223" i="28"/>
  <c r="H223" i="28"/>
  <c r="F223" i="28"/>
  <c r="D223" i="28"/>
  <c r="N207" i="28"/>
  <c r="K207" i="28"/>
  <c r="J207" i="28"/>
  <c r="G207" i="28"/>
  <c r="F207" i="28"/>
  <c r="C207" i="28"/>
  <c r="N190" i="28"/>
  <c r="K190" i="28"/>
  <c r="J190" i="28"/>
  <c r="G190" i="28"/>
  <c r="F190" i="28"/>
  <c r="C190" i="28"/>
  <c r="N174" i="28"/>
  <c r="L174" i="28"/>
  <c r="J174" i="28"/>
  <c r="H174" i="28"/>
  <c r="F174" i="28"/>
  <c r="D174" i="28"/>
  <c r="N158" i="28"/>
  <c r="M158" i="28"/>
  <c r="L158" i="28"/>
  <c r="K158" i="28"/>
  <c r="J158" i="28"/>
  <c r="I158" i="28"/>
  <c r="H158" i="28"/>
  <c r="G158" i="28"/>
  <c r="F158" i="28"/>
  <c r="E158" i="28"/>
  <c r="D158" i="28"/>
  <c r="C158" i="28"/>
  <c r="N141" i="28"/>
  <c r="M141" i="28"/>
  <c r="L141" i="28"/>
  <c r="K141" i="28"/>
  <c r="J141" i="28"/>
  <c r="I141" i="28"/>
  <c r="H141" i="28"/>
  <c r="G141" i="28"/>
  <c r="F141" i="28"/>
  <c r="E141" i="28"/>
  <c r="D141" i="28"/>
  <c r="C141" i="28"/>
  <c r="N125" i="28"/>
  <c r="L125" i="28"/>
  <c r="J125" i="28"/>
  <c r="H125" i="28"/>
  <c r="F125" i="28"/>
  <c r="D125" i="28"/>
  <c r="N110" i="28"/>
  <c r="L110" i="28"/>
  <c r="J110" i="28"/>
  <c r="H110" i="28"/>
  <c r="F110" i="28"/>
  <c r="D110" i="28"/>
  <c r="N94" i="28"/>
  <c r="L94" i="28"/>
  <c r="J94" i="28"/>
  <c r="H94" i="28"/>
  <c r="F94" i="28"/>
  <c r="D94" i="28"/>
  <c r="N79" i="28"/>
  <c r="M79" i="28"/>
  <c r="L79" i="28"/>
  <c r="K79" i="28"/>
  <c r="J79" i="28"/>
  <c r="I79" i="28"/>
  <c r="H79" i="28"/>
  <c r="G79" i="28"/>
  <c r="F79" i="28"/>
  <c r="E79" i="28"/>
  <c r="D79" i="28"/>
  <c r="C79" i="28"/>
  <c r="L64" i="28"/>
  <c r="H64" i="28"/>
  <c r="D64" i="28"/>
  <c r="N48" i="28"/>
  <c r="M48" i="28"/>
  <c r="L48" i="28"/>
  <c r="K48" i="28"/>
  <c r="J48" i="28"/>
  <c r="I48" i="28"/>
  <c r="H48" i="28"/>
  <c r="G48" i="28"/>
  <c r="F48" i="28"/>
  <c r="E48" i="28"/>
  <c r="D48" i="28"/>
  <c r="C48" i="28"/>
  <c r="N33" i="28"/>
  <c r="M33" i="28"/>
  <c r="L33" i="28"/>
  <c r="K33" i="28"/>
  <c r="J33" i="28"/>
  <c r="I33" i="28"/>
  <c r="H33" i="28"/>
  <c r="G33" i="28"/>
  <c r="F33" i="28"/>
  <c r="E33" i="28"/>
  <c r="D33" i="28"/>
  <c r="C33" i="28"/>
  <c r="M16" i="28"/>
  <c r="L16" i="28"/>
  <c r="K16" i="28"/>
  <c r="I16" i="28"/>
  <c r="H16" i="28"/>
  <c r="G16" i="28"/>
  <c r="E16" i="28"/>
  <c r="D16" i="28"/>
  <c r="C16" i="28"/>
  <c r="M15" i="28"/>
  <c r="L15" i="28"/>
  <c r="K15" i="28"/>
  <c r="I15" i="28"/>
  <c r="H15" i="28"/>
  <c r="G15" i="28"/>
  <c r="J15" i="28" s="1"/>
  <c r="E15" i="28"/>
  <c r="D15" i="28"/>
  <c r="C15" i="28"/>
  <c r="M14" i="28"/>
  <c r="L14" i="28"/>
  <c r="K14" i="28"/>
  <c r="I14" i="28"/>
  <c r="H14" i="28"/>
  <c r="G14" i="28"/>
  <c r="E14" i="28"/>
  <c r="D14" i="28"/>
  <c r="C14" i="28"/>
  <c r="M13" i="28"/>
  <c r="L13" i="28"/>
  <c r="K13" i="28"/>
  <c r="I13" i="28"/>
  <c r="H13" i="28"/>
  <c r="G13" i="28"/>
  <c r="E13" i="28"/>
  <c r="D13" i="28"/>
  <c r="C13" i="28"/>
  <c r="M12" i="28"/>
  <c r="L12" i="28"/>
  <c r="K12" i="28"/>
  <c r="N12" i="28" s="1"/>
  <c r="I12" i="28"/>
  <c r="H12" i="28"/>
  <c r="G12" i="28"/>
  <c r="E12" i="28"/>
  <c r="D12" i="28"/>
  <c r="C12" i="28"/>
  <c r="M11" i="28"/>
  <c r="L11" i="28"/>
  <c r="K11" i="28"/>
  <c r="I11" i="28"/>
  <c r="H11" i="28"/>
  <c r="G11" i="28"/>
  <c r="J11" i="28" s="1"/>
  <c r="E11" i="28"/>
  <c r="D11" i="28"/>
  <c r="C11" i="28"/>
  <c r="M10" i="28"/>
  <c r="L10" i="28"/>
  <c r="K10" i="28"/>
  <c r="I10" i="28"/>
  <c r="H10" i="28"/>
  <c r="G10" i="28"/>
  <c r="E10" i="28"/>
  <c r="D10" i="28"/>
  <c r="C10" i="28"/>
  <c r="M9" i="28"/>
  <c r="L9" i="28"/>
  <c r="K9" i="28"/>
  <c r="I9" i="28"/>
  <c r="H9" i="28"/>
  <c r="G9" i="28"/>
  <c r="E9" i="28"/>
  <c r="D9" i="28"/>
  <c r="C9" i="28"/>
  <c r="M8" i="28"/>
  <c r="L8" i="28"/>
  <c r="K8" i="28"/>
  <c r="I8" i="28"/>
  <c r="H8" i="28"/>
  <c r="G8" i="28"/>
  <c r="E8" i="28"/>
  <c r="D8" i="28"/>
  <c r="C8" i="28"/>
  <c r="G40" i="27"/>
  <c r="F40" i="27"/>
  <c r="E40" i="27"/>
  <c r="H40" i="27"/>
  <c r="J37" i="25"/>
  <c r="I37" i="25"/>
  <c r="H37" i="25"/>
  <c r="E37" i="25"/>
  <c r="D37" i="25"/>
  <c r="C37" i="25"/>
  <c r="D36" i="24"/>
  <c r="G33" i="24" s="1"/>
  <c r="C36" i="24"/>
  <c r="F35" i="24" s="1"/>
  <c r="F16" i="28"/>
  <c r="F354" i="28"/>
  <c r="J64" i="28"/>
  <c r="N64" i="28"/>
  <c r="F64" i="28"/>
  <c r="J16" i="28"/>
  <c r="F37" i="25"/>
  <c r="G30" i="25" s="1"/>
  <c r="I40" i="27"/>
  <c r="E65" i="8"/>
  <c r="F65" i="8"/>
  <c r="G65" i="8"/>
  <c r="H65" i="8"/>
  <c r="C9" i="5"/>
  <c r="D9" i="5"/>
  <c r="E9" i="5"/>
  <c r="K12" i="4"/>
  <c r="G12" i="4"/>
  <c r="C12" i="4"/>
  <c r="D12" i="4"/>
  <c r="E12" i="4"/>
  <c r="D9" i="3"/>
  <c r="E9" i="3"/>
  <c r="J37" i="27" l="1"/>
  <c r="J36" i="27"/>
  <c r="E13" i="3"/>
  <c r="F13" i="3"/>
  <c r="F10" i="5"/>
  <c r="J26" i="27"/>
  <c r="G29" i="25"/>
  <c r="G25" i="24"/>
  <c r="G19" i="24"/>
  <c r="G8" i="24"/>
  <c r="G27" i="24"/>
  <c r="F31" i="24"/>
  <c r="F10" i="24"/>
  <c r="F21" i="24"/>
  <c r="G22" i="25"/>
  <c r="G20" i="25"/>
  <c r="G28" i="25"/>
  <c r="G11" i="25"/>
  <c r="G15" i="25"/>
  <c r="G12" i="25"/>
  <c r="G21" i="25"/>
  <c r="G18" i="25"/>
  <c r="G14" i="25"/>
  <c r="G13" i="25"/>
  <c r="G19" i="25"/>
  <c r="G27" i="25"/>
  <c r="G24" i="25"/>
  <c r="G25" i="25"/>
  <c r="G8" i="25"/>
  <c r="K37" i="25"/>
  <c r="N13" i="28"/>
  <c r="J8" i="28"/>
  <c r="N9" i="28"/>
  <c r="F11" i="28"/>
  <c r="J12" i="28"/>
  <c r="F15" i="28"/>
  <c r="N16" i="28"/>
  <c r="K17" i="28"/>
  <c r="N14" i="28"/>
  <c r="J10" i="28"/>
  <c r="N11" i="28"/>
  <c r="F13" i="28"/>
  <c r="J14" i="28"/>
  <c r="N15" i="28"/>
  <c r="M17" i="28"/>
  <c r="F8" i="28"/>
  <c r="J9" i="28"/>
  <c r="N10" i="28"/>
  <c r="F12" i="28"/>
  <c r="J13" i="28"/>
  <c r="F10" i="28"/>
  <c r="H17" i="28"/>
  <c r="G17" i="28"/>
  <c r="E17" i="28"/>
  <c r="F9" i="28"/>
  <c r="I17" i="28"/>
  <c r="F14" i="28"/>
  <c r="L17" i="28"/>
  <c r="D17" i="28"/>
  <c r="N8" i="28"/>
  <c r="J29" i="27"/>
  <c r="J22" i="27"/>
  <c r="J24" i="27"/>
  <c r="J32" i="27"/>
  <c r="J16" i="27"/>
  <c r="C17" i="28"/>
  <c r="J15" i="27"/>
  <c r="J34" i="27"/>
  <c r="J38" i="27"/>
  <c r="J23" i="27"/>
  <c r="J39" i="27"/>
  <c r="J28" i="27"/>
  <c r="J31" i="27"/>
  <c r="J30" i="27"/>
  <c r="J17" i="27"/>
  <c r="J20" i="27"/>
  <c r="J13" i="27"/>
  <c r="J25" i="27"/>
  <c r="J19" i="27"/>
  <c r="J10" i="27"/>
  <c r="J11" i="27"/>
  <c r="J33" i="27"/>
  <c r="J18" i="27"/>
  <c r="J21" i="27"/>
  <c r="J27" i="27"/>
  <c r="J14" i="27"/>
  <c r="J12" i="27"/>
  <c r="G36" i="25"/>
  <c r="G26" i="25"/>
  <c r="G31" i="25"/>
  <c r="G17" i="25"/>
  <c r="G32" i="25"/>
  <c r="G35" i="25"/>
  <c r="G10" i="25"/>
  <c r="G7" i="25"/>
  <c r="G9" i="25"/>
  <c r="G23" i="25"/>
  <c r="G16" i="25"/>
  <c r="F13" i="24"/>
  <c r="F16" i="24"/>
  <c r="F29" i="24"/>
  <c r="G30" i="24"/>
  <c r="F7" i="24"/>
  <c r="F9" i="24"/>
  <c r="F28" i="24"/>
  <c r="G34" i="24"/>
  <c r="E36" i="24"/>
  <c r="G29" i="24"/>
  <c r="F27" i="24"/>
  <c r="F24" i="24"/>
  <c r="G21" i="24"/>
  <c r="G35" i="24"/>
  <c r="G18" i="24"/>
  <c r="F20" i="24"/>
  <c r="G28" i="24"/>
  <c r="G31" i="24"/>
  <c r="F18" i="24"/>
  <c r="G11" i="24"/>
  <c r="F15" i="24"/>
  <c r="G26" i="24"/>
  <c r="F30" i="24"/>
  <c r="F32" i="24"/>
  <c r="G15" i="24"/>
  <c r="F26" i="24"/>
  <c r="F14" i="24"/>
  <c r="G14" i="24"/>
  <c r="F34" i="24"/>
  <c r="F23" i="24"/>
  <c r="F19" i="24"/>
  <c r="F22" i="24"/>
  <c r="F12" i="24"/>
  <c r="F17" i="24"/>
  <c r="F25" i="24"/>
  <c r="C40" i="27"/>
  <c r="L30" i="25" l="1"/>
  <c r="L31" i="25"/>
  <c r="L34" i="25"/>
  <c r="L33" i="25"/>
  <c r="D31" i="27"/>
  <c r="L25" i="25"/>
  <c r="L23" i="25"/>
  <c r="L7" i="25"/>
  <c r="L24" i="25"/>
  <c r="L36" i="25"/>
  <c r="L17" i="25"/>
  <c r="L29" i="25"/>
  <c r="L26" i="25"/>
  <c r="L11" i="25"/>
  <c r="L15" i="25"/>
  <c r="L27" i="25"/>
  <c r="L16" i="25"/>
  <c r="L20" i="25"/>
  <c r="L14" i="25"/>
  <c r="L13" i="25"/>
  <c r="L21" i="25"/>
  <c r="L22" i="25"/>
  <c r="L19" i="25"/>
  <c r="L18" i="25"/>
  <c r="L8" i="25"/>
  <c r="L35" i="25"/>
  <c r="L28" i="25"/>
  <c r="L10" i="25"/>
  <c r="G36" i="24"/>
  <c r="F36" i="24"/>
  <c r="L9" i="25"/>
  <c r="L12" i="25"/>
  <c r="G37" i="25"/>
  <c r="N17" i="28"/>
  <c r="J17" i="28"/>
  <c r="F17" i="28"/>
  <c r="J40" i="27"/>
  <c r="D39" i="27"/>
  <c r="D26" i="27"/>
  <c r="D20" i="27"/>
  <c r="D18" i="27"/>
  <c r="D38" i="27"/>
  <c r="D32" i="27"/>
  <c r="D16" i="27"/>
  <c r="D23" i="27"/>
  <c r="D33" i="27"/>
  <c r="D35" i="27"/>
  <c r="D30" i="27"/>
  <c r="D10" i="27"/>
  <c r="D24" i="27"/>
  <c r="D15" i="27"/>
  <c r="D17" i="27"/>
  <c r="D12" i="27"/>
  <c r="D27" i="27"/>
  <c r="D25" i="27"/>
  <c r="D19" i="27"/>
  <c r="D29" i="27"/>
  <c r="D28" i="27"/>
  <c r="D13" i="27"/>
  <c r="D22" i="27"/>
  <c r="D14" i="27"/>
  <c r="D11" i="27"/>
  <c r="D34" i="27"/>
  <c r="D21" i="27"/>
  <c r="L37" i="25" l="1"/>
  <c r="D40"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Manthila Wijeratne</author>
  </authors>
  <commentList>
    <comment ref="H22" authorId="0" shapeId="0" xr:uid="{00000000-0006-0000-1500-000001000000}">
      <text>
        <r>
          <rPr>
            <b/>
            <sz val="9"/>
            <color indexed="81"/>
            <rFont val="Tahoma"/>
            <family val="2"/>
          </rPr>
          <t>Manthila Wijeratne:</t>
        </r>
        <r>
          <rPr>
            <sz val="9"/>
            <color indexed="81"/>
            <rFont val="Tahoma"/>
            <family val="2"/>
          </rPr>
          <t xml:space="preserve">
Includes TA of NIC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Manthila Wijeratne</author>
  </authors>
  <commentList>
    <comment ref="H30" authorId="0" shapeId="0" xr:uid="{00000000-0006-0000-1600-000001000000}">
      <text>
        <r>
          <rPr>
            <b/>
            <sz val="9"/>
            <color indexed="81"/>
            <rFont val="Tahoma"/>
            <family val="2"/>
          </rPr>
          <t>Manthila Wijeratne:</t>
        </r>
        <r>
          <rPr>
            <sz val="9"/>
            <color indexed="81"/>
            <rFont val="Tahoma"/>
            <family val="2"/>
          </rPr>
          <t xml:space="preserve">
Includes SH Funds of general business, SRCC &amp; T and RI</t>
        </r>
      </text>
    </comment>
  </commentList>
</comments>
</file>

<file path=xl/sharedStrings.xml><?xml version="1.0" encoding="utf-8"?>
<sst xmlns="http://schemas.openxmlformats.org/spreadsheetml/2006/main" count="1402" uniqueCount="268">
  <si>
    <t>Industry Outlook</t>
  </si>
  <si>
    <t xml:space="preserve"> Local Insurance Outlook - 2024</t>
  </si>
  <si>
    <t xml:space="preserve">Published By </t>
  </si>
  <si>
    <t>Insurance Regulatory Commission of Sri Lanka</t>
  </si>
  <si>
    <t>Following General Notes supplement when interpreting the data of Tables and Charts of the Statistical Review:</t>
  </si>
  <si>
    <t>Tables and Charts depicted in this report are based on the statistics provided by the Local Insurance companies.</t>
  </si>
  <si>
    <t>Data submitted by NITF regarding Risk Based Capital were not taken into account in order to maintain comparability because NITF handles both reinsurance and insurance business.</t>
  </si>
  <si>
    <t>Financial data of crop &amp; loan protection scheme of NITF has been eliminated from statistics from 2014 onwards since the said operation has not been considered as ‘Insurance’</t>
  </si>
  <si>
    <t>Slight difference was noted between SRCC GWP of NITF and class wise deduction of SRCC values in the Industry P/L as class wise deductions values have been extracted from Individual companies.</t>
  </si>
  <si>
    <t>Table figures have been rounded off to the nearest final digit.Hence, there may be a slight discrepancy between the total as shown and the sum of its components.</t>
  </si>
  <si>
    <t>Differences as compared with previouslly published figures are due to subsequent revisions.</t>
  </si>
  <si>
    <t>Values indicated within parenthesis are negative values.</t>
  </si>
  <si>
    <t>The following symbols have been used throughout:-</t>
  </si>
  <si>
    <t>(a) = Reinstated and Audited figures</t>
  </si>
  <si>
    <t>(b) = Provisional figures</t>
  </si>
  <si>
    <t xml:space="preserve">  -  = nil</t>
  </si>
  <si>
    <t>Local Insurance Outlook</t>
  </si>
  <si>
    <t>Sheet No.</t>
  </si>
  <si>
    <t>Titles</t>
  </si>
  <si>
    <t>Overview of the Insurance Market in Sri Lanka</t>
  </si>
  <si>
    <t>Premium Income and Growth Rate of the Insurance Industry</t>
  </si>
  <si>
    <t>Total Assets of Insurance Companies</t>
  </si>
  <si>
    <t>Distribution of Total Assets of Major Financial Sectors in Sri Lanka</t>
  </si>
  <si>
    <t>Profitability of Insurance Industry   </t>
  </si>
  <si>
    <t>Profitability and Return on Assets - Long Term Insurance Business</t>
  </si>
  <si>
    <t>Profitability and Return on Assets - General Insurance Business</t>
  </si>
  <si>
    <t xml:space="preserve">Total Shareholders' Funds of Insurance Industry </t>
  </si>
  <si>
    <t>Claim Details of Insurance Industry</t>
  </si>
  <si>
    <t>Number of branches, Employees and Agents as at 31st December 2023 and 2024</t>
  </si>
  <si>
    <t xml:space="preserve">Contribution of Distribution Channels to the Total GWP of Insurance Companies </t>
  </si>
  <si>
    <t>Company - wise Gross Written Premium and Market Share - Long Term Insurance Business &amp; General Insurance Business -2024</t>
  </si>
  <si>
    <t>Company - wise analysis of Total Assets</t>
  </si>
  <si>
    <t>Total Shareholders' Funds of Insurance Companies</t>
  </si>
  <si>
    <t>Total Branch Network, Employees &amp; Agents as at 31st December 2024</t>
  </si>
  <si>
    <t>Company-Wise Branch Network, Employees &amp; Agents as at 31st December 2024</t>
  </si>
  <si>
    <r>
      <t xml:space="preserve"> </t>
    </r>
    <r>
      <rPr>
        <b/>
        <sz val="48"/>
        <color theme="1"/>
        <rFont val="Tahoma"/>
        <family val="2"/>
      </rPr>
      <t>Section 01</t>
    </r>
    <r>
      <rPr>
        <b/>
        <sz val="60"/>
        <color theme="1"/>
        <rFont val="Tahoma"/>
        <family val="2"/>
      </rPr>
      <t xml:space="preserve">
Global Insurance Outlook
</t>
    </r>
  </si>
  <si>
    <t>Table 1</t>
  </si>
  <si>
    <t>Comparison of Total Insurance Premium Growth Rate in Selected Asian Countries (2020-2024)</t>
  </si>
  <si>
    <t>Item</t>
  </si>
  <si>
    <t>Country</t>
  </si>
  <si>
    <t>Trend</t>
  </si>
  <si>
    <t>Premium Income (USD million)</t>
  </si>
  <si>
    <t>China</t>
  </si>
  <si>
    <t>India</t>
  </si>
  <si>
    <t xml:space="preserve">Thailand </t>
  </si>
  <si>
    <t>Malaysia</t>
  </si>
  <si>
    <t>Indonesia</t>
  </si>
  <si>
    <t>Vietnam</t>
  </si>
  <si>
    <t>Philippines</t>
  </si>
  <si>
    <t>Pakistan</t>
  </si>
  <si>
    <t>Sri Lanka</t>
  </si>
  <si>
    <t>* Source: Swiss Re Sigma World Insurance Report(No 3/2024),Swiss Re Sigma World Insurance Report(No 3/2023),Swiss Re Sigma World Insurance Report(No 4/2022),Swiss Re Sigma World Insurance Report(No 3/2021) &amp; Swiss Re Sigma World Insurance Report(No 4/2020)</t>
  </si>
  <si>
    <t xml:space="preserve">**Converted Sri Lankan Rupees (LKR) into USD figures based on the year-end exchange rate </t>
  </si>
  <si>
    <t>Table 2</t>
  </si>
  <si>
    <t>Comparison of Total Long Term Insurance Premium Income in Selected Asian Countries (2020-2024)</t>
  </si>
  <si>
    <t>Table 3</t>
  </si>
  <si>
    <t>Comparison of Total General Insurance Premium Income in Selected Asian Countries (2020-2024)</t>
  </si>
  <si>
    <t>Table 4</t>
  </si>
  <si>
    <t>Growth Rate (%)</t>
  </si>
  <si>
    <t>Table 5</t>
  </si>
  <si>
    <t>Comparison of Total Long Term Insurance Premium Growth Rate in Selected Asian Countries (2020-2024)</t>
  </si>
  <si>
    <t>Table 6</t>
  </si>
  <si>
    <t>Comparison of Total General Insurance Premium Growth Rate in Selected Asian Countries (2020-2024)</t>
  </si>
  <si>
    <t>Table 7</t>
  </si>
  <si>
    <t>Chart 1</t>
  </si>
  <si>
    <t>Comparison of Insurance Penetration in Selected Asian Countries : Gross Written Premiums as a % of GDP (2020-2024)</t>
  </si>
  <si>
    <t>Penetration (%)</t>
  </si>
  <si>
    <t>Table 8</t>
  </si>
  <si>
    <t>Chart 2</t>
  </si>
  <si>
    <t>Comparison of Long Term Insurance Penetration in selected Asian Countries : Gross Written Premiums as a % of GDP (2020-2024)</t>
  </si>
  <si>
    <t>Table 9</t>
  </si>
  <si>
    <t>Chart 3</t>
  </si>
  <si>
    <t>Comparison of General Insurance Penetration in selected Asian Countries : Gross Written Premiums as a % of GDP (2020-2024)</t>
  </si>
  <si>
    <t>Table 10</t>
  </si>
  <si>
    <t>Comparison of Insurance density in Selected Asian Countries : Premiums per capita (2020-2024)</t>
  </si>
  <si>
    <t>Insurance Density (USD)</t>
  </si>
  <si>
    <t>Table 11</t>
  </si>
  <si>
    <t>Comparison of Long Term Insurance density in Selected Asian Countries : Premiums per capita (2020-2024)</t>
  </si>
  <si>
    <t>Table 12</t>
  </si>
  <si>
    <t>Comparison of General Insurance density in Selected Asian Countries : Premiums per capita (2020-2024)</t>
  </si>
  <si>
    <t>Table 13</t>
  </si>
  <si>
    <t>Comparison of GDP Growth Rate % in Selected Asian Countries (2020-2024)</t>
  </si>
  <si>
    <t>GDP Growth Rate (%)</t>
  </si>
  <si>
    <t>Table 14</t>
  </si>
  <si>
    <t>Comparison of Total Population in Selected Asian Countries 2020-2024</t>
  </si>
  <si>
    <t>Provisional</t>
  </si>
  <si>
    <t>Population ('millions)</t>
  </si>
  <si>
    <t>Insurance Business</t>
  </si>
  <si>
    <t>2023 (a)</t>
  </si>
  <si>
    <t>2024 (b)</t>
  </si>
  <si>
    <t>Premium Income (LKR million)</t>
  </si>
  <si>
    <t xml:space="preserve">Long Term Insurance Business </t>
  </si>
  <si>
    <t>General Insurance  Business</t>
  </si>
  <si>
    <t>Total Premium Income - Insurance Business</t>
  </si>
  <si>
    <t>Growth Rate in Premium Income (%)</t>
  </si>
  <si>
    <t xml:space="preserve">Growth Rate in Total Premium Income  - Insurance Business </t>
  </si>
  <si>
    <t>Penetration % (Premium Income of Insurance Business as a % of GDP)</t>
  </si>
  <si>
    <t>Penetration % (Total Premium of Insurance Business as a % of GDP)</t>
  </si>
  <si>
    <t>Reinsurance Premium Income  (LKR million) **</t>
  </si>
  <si>
    <t>Insurance Density - (Total Premium Income - Insurance Business/ Population) LKR</t>
  </si>
  <si>
    <t>Gross Domestic Product at current market price (LKR billion)*</t>
  </si>
  <si>
    <t>GDP Growth Rate % *</t>
  </si>
  <si>
    <t>Population '000 (Mid Year) *</t>
  </si>
  <si>
    <t xml:space="preserve">* Source: Central Bank of Sri Lanka and Department of Census and Statistics. Gross Domestic Product at current market price has updated for 2023 based on the Annual Report of Central Bank of Sri Lanka 2024. </t>
  </si>
  <si>
    <t>** Reinsurance premium income represents the compulsory  cession of reinsurance premiums of General Insurance Business ceded to NITF.</t>
  </si>
  <si>
    <t xml:space="preserve">Long Term Insurance Business  - Premium income </t>
  </si>
  <si>
    <t xml:space="preserve">General Insurance  Business - Premium income </t>
  </si>
  <si>
    <t xml:space="preserve">Reinsurance Business - Premium income </t>
  </si>
  <si>
    <t>Long Term Insurance Business  - Growth Rate</t>
  </si>
  <si>
    <t>General Insurance  Business - Growth Rate</t>
  </si>
  <si>
    <t>Reinsurance Business - Growth Rate</t>
  </si>
  <si>
    <t>Chart  1</t>
  </si>
  <si>
    <t>2023(a)</t>
  </si>
  <si>
    <t>2024(b)</t>
  </si>
  <si>
    <t xml:space="preserve">Trend </t>
  </si>
  <si>
    <t>Total Assets (LKR million)</t>
  </si>
  <si>
    <t>Long Term Insurance Business</t>
  </si>
  <si>
    <t>General Insurance Business</t>
  </si>
  <si>
    <t>Reinsurance Business</t>
  </si>
  <si>
    <t xml:space="preserve">Industry Total </t>
  </si>
  <si>
    <t>Growth Rate of Assets (%)</t>
  </si>
  <si>
    <t xml:space="preserve">Industry Growth </t>
  </si>
  <si>
    <t>Financial Sectors</t>
  </si>
  <si>
    <t>LKR billion</t>
  </si>
  <si>
    <t>%</t>
  </si>
  <si>
    <t>Banking Sector</t>
  </si>
  <si>
    <t>Other Deposit Taking  Financial Institutions</t>
  </si>
  <si>
    <t>Specialized Financial Institutions</t>
  </si>
  <si>
    <t>Contractual Savings Institutions</t>
  </si>
  <si>
    <t>Insurance Companies*</t>
  </si>
  <si>
    <t>Total</t>
  </si>
  <si>
    <t xml:space="preserve"> Source: Central Bank of Sri Lanka Annual Report-2024</t>
  </si>
  <si>
    <t>*Assets of insurance companies were reinstated based on data received from insurance companies</t>
  </si>
  <si>
    <t>Total Profitability of Insurance Industry</t>
  </si>
  <si>
    <t>Long Term Insurance Business (LKR '000)</t>
  </si>
  <si>
    <t>General Insurance Business (LKR '000)*</t>
  </si>
  <si>
    <t>Reinsurance Business (LKR '000)**</t>
  </si>
  <si>
    <t>Total (LKR '000)</t>
  </si>
  <si>
    <t>Growth (%)</t>
  </si>
  <si>
    <t xml:space="preserve">*Includes SRCC business and General Insurance business of NITF </t>
  </si>
  <si>
    <t>**Represent NITF Reinsurance business</t>
  </si>
  <si>
    <t>Table 6.1</t>
  </si>
  <si>
    <t>Table 6.2</t>
  </si>
  <si>
    <t>Profit Before Tax</t>
  </si>
  <si>
    <t>Average Total Assets</t>
  </si>
  <si>
    <t>Return on Assets</t>
  </si>
  <si>
    <t>Chart 2.1</t>
  </si>
  <si>
    <t>Chart 2.2</t>
  </si>
  <si>
    <t>Description</t>
  </si>
  <si>
    <t>(Rs.'000)</t>
  </si>
  <si>
    <t>Stated Capital</t>
  </si>
  <si>
    <t>Total Other Reserves</t>
  </si>
  <si>
    <t>One Off Surplus</t>
  </si>
  <si>
    <t xml:space="preserve">Total Shareholders' Funds </t>
  </si>
  <si>
    <t xml:space="preserve">Total Other Reserves </t>
  </si>
  <si>
    <t>Composite Insurance Companies*</t>
  </si>
  <si>
    <t>Reinsurance Business**</t>
  </si>
  <si>
    <t>Total Shareholders' Funds (Long term + General + Composite + Reinsurance)</t>
  </si>
  <si>
    <t>*Sri Lanka Insurance Corporation Limited has been segregated into two entities namely, Sri Lanka Insurance Corporation General Limited and Sri Lanka Insurance Corporation Life Limited. Accordingly, the licence issued to Sri Lanka  Insurance Corporation Limited has been cancelled with effect from 01st February 2024 and as such Sri Lanka  Insurance Corporation Limited  shall not hold out as an insurer from the said date.</t>
  </si>
  <si>
    <t xml:space="preserve">**Shareholders funds of Reinsurance business had been disclosed separately in this publication. </t>
  </si>
  <si>
    <t xml:space="preserve">Claim Details of Insurance Industry </t>
  </si>
  <si>
    <t>LKR' 000</t>
  </si>
  <si>
    <t>No. of Claims</t>
  </si>
  <si>
    <t xml:space="preserve">Claims Received </t>
  </si>
  <si>
    <t>Claims Paid</t>
  </si>
  <si>
    <t>Claim Settlement Ratio (%)</t>
  </si>
  <si>
    <t>Total Insurance Business</t>
  </si>
  <si>
    <t>Number of branches, Employees and Agents as at 31st December 2024</t>
  </si>
  <si>
    <t>Province</t>
  </si>
  <si>
    <t>No of Branches</t>
  </si>
  <si>
    <t xml:space="preserve">No.of Employees </t>
  </si>
  <si>
    <t>No. of Agents</t>
  </si>
  <si>
    <t>2023</t>
  </si>
  <si>
    <t>2024</t>
  </si>
  <si>
    <t>Central Province</t>
  </si>
  <si>
    <t>Eastern Province</t>
  </si>
  <si>
    <t>North Central Province</t>
  </si>
  <si>
    <t>North Western Province</t>
  </si>
  <si>
    <t>Northern Province</t>
  </si>
  <si>
    <t>Sabaragamuwa Province</t>
  </si>
  <si>
    <t>Southern Province</t>
  </si>
  <si>
    <t>Uva Province</t>
  </si>
  <si>
    <t>Western Province</t>
  </si>
  <si>
    <t>Chart 4</t>
  </si>
  <si>
    <t>Distribution Channels</t>
  </si>
  <si>
    <t>Long Term</t>
  </si>
  <si>
    <t>General</t>
  </si>
  <si>
    <t>2023*</t>
  </si>
  <si>
    <t>As a % of GWP</t>
  </si>
  <si>
    <t>Agents</t>
  </si>
  <si>
    <t>Brokers</t>
  </si>
  <si>
    <t xml:space="preserve">Exclusive Sales Force except agents </t>
  </si>
  <si>
    <t>Direct</t>
  </si>
  <si>
    <t>Bancassurance</t>
  </si>
  <si>
    <t>Related/Group Companies</t>
  </si>
  <si>
    <t xml:space="preserve">Others </t>
  </si>
  <si>
    <t>Insurer</t>
  </si>
  <si>
    <t>GWP - Long Term Insurance Business (Rs. '000)</t>
  </si>
  <si>
    <t>GWP - General Insurance Business (Rs. '000)</t>
  </si>
  <si>
    <t>Total (Rs. '000)</t>
  </si>
  <si>
    <t>Mkt Share -  Long Term Insurance Business                (%)</t>
  </si>
  <si>
    <t>Mkt Share -  General Insurance Business                 (%)</t>
  </si>
  <si>
    <t>AIA Life</t>
  </si>
  <si>
    <t>Allianz Gen.</t>
  </si>
  <si>
    <t>Allianz Life</t>
  </si>
  <si>
    <t>Amana Life</t>
  </si>
  <si>
    <t>Amana Gen.</t>
  </si>
  <si>
    <t>Arpico</t>
  </si>
  <si>
    <t>Ceylinco Life</t>
  </si>
  <si>
    <t>Ceylinco Gen.</t>
  </si>
  <si>
    <t>Continental Gen</t>
  </si>
  <si>
    <t>Continental Life</t>
  </si>
  <si>
    <t xml:space="preserve">Cooplife </t>
  </si>
  <si>
    <t>Cooperative Gen.</t>
  </si>
  <si>
    <t>Fairfirst</t>
  </si>
  <si>
    <t>HNB Life</t>
  </si>
  <si>
    <t>HNB Gen.</t>
  </si>
  <si>
    <t>Janashakthi Life</t>
  </si>
  <si>
    <t>LIC</t>
  </si>
  <si>
    <t>LOLC Life</t>
  </si>
  <si>
    <t>LOLC Gen.</t>
  </si>
  <si>
    <t>MBSL</t>
  </si>
  <si>
    <t>NITF</t>
  </si>
  <si>
    <t>Orient</t>
  </si>
  <si>
    <t>People’s</t>
  </si>
  <si>
    <t>Sanasa Life</t>
  </si>
  <si>
    <t>Sanasa Gen.</t>
  </si>
  <si>
    <t>SLIC Life</t>
  </si>
  <si>
    <t>SLIC Gen.</t>
  </si>
  <si>
    <t>Softlogic Life</t>
  </si>
  <si>
    <t>Union Life</t>
  </si>
  <si>
    <t xml:space="preserve"> </t>
  </si>
  <si>
    <t xml:space="preserve">Long Term Insurance (Rs.'000) </t>
  </si>
  <si>
    <t xml:space="preserve">General Insurance / Shareholders           (Rs.'000) </t>
  </si>
  <si>
    <t>Reinsurance (Rs. '000)</t>
  </si>
  <si>
    <t xml:space="preserve"> Total (Rs.'000) </t>
  </si>
  <si>
    <t>MBSL**</t>
  </si>
  <si>
    <t>SLIC **</t>
  </si>
  <si>
    <t>Softlogic life</t>
  </si>
  <si>
    <t xml:space="preserve">Total </t>
  </si>
  <si>
    <t>**Composite entity</t>
  </si>
  <si>
    <t>Total Shareholders' Fund</t>
  </si>
  <si>
    <t>Share Capital</t>
  </si>
  <si>
    <t>Restricted Regulatory Reserve</t>
  </si>
  <si>
    <t>Total Reserves</t>
  </si>
  <si>
    <t>Continental Gen.</t>
  </si>
  <si>
    <t>Continental Life.</t>
  </si>
  <si>
    <t>NITF*</t>
  </si>
  <si>
    <t>Sanasa Gen</t>
  </si>
  <si>
    <t>SLIC**</t>
  </si>
  <si>
    <t>Note: 2023 published figures have been revised in line with the audit adjustments.</t>
  </si>
  <si>
    <t>* NITF balance includes Shareholder's Funds from the General, SRCC, and Reinsurance business figures</t>
  </si>
  <si>
    <t>** Composite Entity</t>
  </si>
  <si>
    <r>
      <t>Total Branch Network, Employees &amp; Agents as at 31</t>
    </r>
    <r>
      <rPr>
        <b/>
        <vertAlign val="superscript"/>
        <sz val="11"/>
        <rFont val="Tahoma"/>
        <family val="2"/>
      </rPr>
      <t>st</t>
    </r>
    <r>
      <rPr>
        <b/>
        <sz val="11"/>
        <rFont val="Tahoma"/>
        <family val="2"/>
      </rPr>
      <t xml:space="preserve"> December 2024</t>
    </r>
  </si>
  <si>
    <t>Industry</t>
  </si>
  <si>
    <t>No. of Branches</t>
  </si>
  <si>
    <t>No. of Employees including employees at Head Office</t>
  </si>
  <si>
    <t xml:space="preserve">No. of Agents </t>
  </si>
  <si>
    <t xml:space="preserve">General </t>
  </si>
  <si>
    <t>Composite</t>
  </si>
  <si>
    <t>Nothern Province</t>
  </si>
  <si>
    <r>
      <t>Company-Wise Branch Network, Employees &amp; Agents as at 31</t>
    </r>
    <r>
      <rPr>
        <b/>
        <vertAlign val="superscript"/>
        <sz val="11"/>
        <rFont val="Tahoma"/>
        <family val="2"/>
      </rPr>
      <t>st</t>
    </r>
    <r>
      <rPr>
        <b/>
        <sz val="11"/>
        <rFont val="Tahoma"/>
        <family val="2"/>
      </rPr>
      <t xml:space="preserve"> December 2024</t>
    </r>
  </si>
  <si>
    <t>Continental</t>
  </si>
  <si>
    <t>No. of employees including employees at Head Office</t>
  </si>
  <si>
    <t>Cooplife</t>
  </si>
  <si>
    <t xml:space="preserve">No. of Employees including employees at Head Office </t>
  </si>
  <si>
    <t>SLIC</t>
  </si>
  <si>
    <t xml:space="preserve">Continental  Life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</si>
</sst>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_);_(* \(#,##0.0\);_(* &quot;-&quot;??_);_(@_)"/>
    <numFmt numFmtId="165" formatCode="0.0"/>
    <numFmt numFmtId="166" formatCode="_(* #,##0_);_(* \(#,##0\);_(* &quot;-&quot;??_);_(@_)"/>
    <numFmt numFmtId="167" formatCode="#,##0.0"/>
    <numFmt numFmtId="168" formatCode="_(* #,##0.0_);_(* \(#,##0.0\);_(* &quot;-&quot;?_);_(@_)"/>
    <numFmt numFmtId="169" formatCode="0.0_);\(0.0\)"/>
    <numFmt numFmtId="170" formatCode="_-* #,##0.00_-;\-* #,##0.00_-;_-* &quot;-&quot;??_-;_-@_-"/>
    <numFmt numFmtId="171" formatCode="0.0%"/>
  </numFmts>
  <fonts count="42">
    <font>
      <sz val="11"/>
      <color theme="1"/>
      <name val="Calibri"/>
      <family val="2"/>
      <scheme val="minor"/>
    </font>
    <font>
      <sz val="11"/>
      <color theme="1"/>
      <name val="Calibri"/>
      <family val="2"/>
      <scheme val="minor"/>
    </font>
    <font>
      <b/>
      <sz val="10"/>
      <name val="Tahoma"/>
      <family val="2"/>
    </font>
    <font>
      <b/>
      <sz val="10"/>
      <color theme="0"/>
      <name val="Tahoma"/>
      <family val="2"/>
    </font>
    <font>
      <sz val="10"/>
      <color theme="1"/>
      <name val="Tahoma"/>
      <family val="2"/>
    </font>
    <font>
      <b/>
      <sz val="10"/>
      <color theme="1"/>
      <name val="Tahoma"/>
      <family val="2"/>
    </font>
    <font>
      <sz val="10"/>
      <color rgb="FF000000"/>
      <name val="Tahoma"/>
      <family val="2"/>
    </font>
    <font>
      <sz val="10"/>
      <name val="Tahoma"/>
      <family val="2"/>
    </font>
    <font>
      <sz val="10"/>
      <color theme="1"/>
      <name val="Calibri"/>
      <family val="2"/>
      <scheme val="minor"/>
    </font>
    <font>
      <b/>
      <sz val="10"/>
      <color rgb="FF000000"/>
      <name val="Tahoma"/>
      <family val="2"/>
    </font>
    <font>
      <sz val="10"/>
      <name val="Arial"/>
      <family val="2"/>
    </font>
    <font>
      <b/>
      <sz val="10"/>
      <color theme="4"/>
      <name val="Tahoma"/>
      <family val="2"/>
    </font>
    <font>
      <sz val="11"/>
      <name val="Calibri"/>
      <family val="2"/>
      <scheme val="minor"/>
    </font>
    <font>
      <sz val="10"/>
      <color theme="4"/>
      <name val="Tahoma"/>
      <family val="2"/>
    </font>
    <font>
      <i/>
      <sz val="11"/>
      <color theme="1"/>
      <name val="Calibri"/>
      <family val="2"/>
      <scheme val="minor"/>
    </font>
    <font>
      <b/>
      <sz val="11"/>
      <color theme="1"/>
      <name val="Tahoma"/>
      <family val="2"/>
    </font>
    <font>
      <sz val="10"/>
      <color theme="0"/>
      <name val="Tahoma"/>
      <family val="2"/>
    </font>
    <font>
      <b/>
      <sz val="10"/>
      <color rgb="FFFFFFFF"/>
      <name val="Tahoma"/>
      <family val="2"/>
    </font>
    <font>
      <i/>
      <sz val="10"/>
      <color theme="1"/>
      <name val="Tahoma"/>
      <family val="2"/>
    </font>
    <font>
      <b/>
      <sz val="11"/>
      <color theme="0"/>
      <name val="Tahoma"/>
      <family val="2"/>
    </font>
    <font>
      <sz val="11"/>
      <color theme="1"/>
      <name val="Tahoma"/>
      <family val="2"/>
    </font>
    <font>
      <b/>
      <sz val="48"/>
      <color theme="1"/>
      <name val="Tahoma"/>
      <family val="2"/>
    </font>
    <font>
      <b/>
      <sz val="60"/>
      <color theme="1"/>
      <name val="Tahoma"/>
      <family val="2"/>
    </font>
    <font>
      <sz val="72"/>
      <color theme="1"/>
      <name val="Tahoma"/>
      <family val="2"/>
    </font>
    <font>
      <b/>
      <sz val="22"/>
      <color theme="1"/>
      <name val="Tahoma"/>
      <family val="2"/>
    </font>
    <font>
      <sz val="48"/>
      <color theme="1"/>
      <name val="Tahoma"/>
      <family val="2"/>
    </font>
    <font>
      <b/>
      <sz val="10"/>
      <color rgb="FFFF0000"/>
      <name val="Tahoma"/>
      <family val="2"/>
    </font>
    <font>
      <sz val="10"/>
      <color rgb="FFFF0000"/>
      <name val="Calibri"/>
      <family val="2"/>
      <scheme val="minor"/>
    </font>
    <font>
      <b/>
      <sz val="11"/>
      <color theme="1"/>
      <name val="Calibri"/>
      <family val="2"/>
      <scheme val="minor"/>
    </font>
    <font>
      <sz val="10"/>
      <color rgb="FFFF0000"/>
      <name val="Tahoma"/>
      <family val="2"/>
    </font>
    <font>
      <i/>
      <sz val="10"/>
      <color rgb="FFFF0000"/>
      <name val="Tahoma"/>
      <family val="2"/>
    </font>
    <font>
      <b/>
      <sz val="9"/>
      <color indexed="81"/>
      <name val="Tahoma"/>
      <family val="2"/>
    </font>
    <font>
      <sz val="9"/>
      <color indexed="81"/>
      <name val="Tahoma"/>
      <family val="2"/>
    </font>
    <font>
      <u/>
      <sz val="11"/>
      <color theme="10"/>
      <name val="Calibri"/>
      <family val="2"/>
    </font>
    <font>
      <b/>
      <sz val="11"/>
      <name val="Tahoma"/>
      <family val="2"/>
    </font>
    <font>
      <sz val="10"/>
      <name val="Calibri"/>
      <family val="2"/>
      <scheme val="minor"/>
    </font>
    <font>
      <b/>
      <sz val="11"/>
      <color rgb="FFFF0000"/>
      <name val="Tahoma"/>
      <family val="2"/>
    </font>
    <font>
      <i/>
      <sz val="10"/>
      <name val="Tahoma"/>
      <family val="2"/>
    </font>
    <font>
      <b/>
      <vertAlign val="superscript"/>
      <sz val="11"/>
      <name val="Tahoma"/>
      <family val="2"/>
    </font>
    <font>
      <sz val="11"/>
      <name val="Tahoma"/>
      <family val="2"/>
    </font>
    <font>
      <i/>
      <sz val="10"/>
      <color rgb="FF000000"/>
      <name val="Tahoma"/>
      <family val="2"/>
    </font>
    <font>
      <u/>
      <sz val="11"/>
      <color theme="10"/>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79998168889431442"/>
        <bgColor rgb="FF000000"/>
      </patternFill>
    </fill>
    <fill>
      <patternFill patternType="solid">
        <fgColor theme="5" tint="0.59999389629810485"/>
        <bgColor rgb="FF000000"/>
      </patternFill>
    </fill>
    <fill>
      <patternFill patternType="solid">
        <fgColor theme="5" tint="0.59999389629810485"/>
        <bgColor indexed="64"/>
      </patternFill>
    </fill>
    <fill>
      <patternFill patternType="solid">
        <fgColor theme="4" tint="-0.249977111117893"/>
        <bgColor rgb="FF000000"/>
      </patternFill>
    </fill>
    <fill>
      <patternFill patternType="solid">
        <fgColor theme="0"/>
        <bgColor rgb="FF000000"/>
      </patternFill>
    </fill>
    <fill>
      <patternFill patternType="solid">
        <fgColor theme="5" tint="0.79998168889431442"/>
        <bgColor indexed="64"/>
      </patternFill>
    </fill>
    <fill>
      <patternFill patternType="solid">
        <fgColor rgb="FFFFFFFF"/>
        <bgColor rgb="FF000000"/>
      </patternFill>
    </fill>
    <fill>
      <patternFill patternType="solid">
        <fgColor theme="5" tint="0.39997558519241921"/>
        <bgColor rgb="FF000000"/>
      </patternFill>
    </fill>
    <fill>
      <patternFill patternType="solid">
        <fgColor rgb="FF00CC00"/>
        <bgColor indexed="64"/>
      </patternFill>
    </fill>
    <fill>
      <patternFill patternType="solid">
        <fgColor rgb="FF00CC00"/>
        <bgColor rgb="FF000000"/>
      </patternFill>
    </fill>
    <fill>
      <patternFill patternType="solid">
        <fgColor theme="0" tint="-0.34998626667073579"/>
        <bgColor indexed="64"/>
      </patternFill>
    </fill>
  </fills>
  <borders count="71">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theme="0"/>
      </right>
      <top/>
      <bottom/>
      <diagonal/>
    </border>
    <border>
      <left/>
      <right style="medium">
        <color theme="0"/>
      </right>
      <top/>
      <bottom/>
      <diagonal/>
    </border>
    <border>
      <left style="medium">
        <color theme="0"/>
      </left>
      <right style="medium">
        <color theme="0"/>
      </right>
      <top/>
      <bottom/>
      <diagonal/>
    </border>
    <border>
      <left style="medium">
        <color theme="0"/>
      </left>
      <right style="medium">
        <color theme="0"/>
      </right>
      <top style="medium">
        <color theme="0"/>
      </top>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style="medium">
        <color theme="0"/>
      </right>
      <top style="medium">
        <color theme="0"/>
      </top>
      <bottom/>
      <diagonal/>
    </border>
    <border>
      <left/>
      <right/>
      <top/>
      <bottom style="medium">
        <color theme="0"/>
      </bottom>
      <diagonal/>
    </border>
    <border>
      <left/>
      <right/>
      <top style="medium">
        <color theme="0"/>
      </top>
      <bottom/>
      <diagonal/>
    </border>
    <border>
      <left/>
      <right style="medium">
        <color theme="0"/>
      </right>
      <top/>
      <bottom style="thin">
        <color indexed="64"/>
      </bottom>
      <diagonal/>
    </border>
    <border>
      <left/>
      <right style="medium">
        <color theme="0"/>
      </right>
      <top style="thin">
        <color indexed="64"/>
      </top>
      <bottom/>
      <diagonal/>
    </border>
    <border>
      <left/>
      <right style="medium">
        <color theme="0"/>
      </right>
      <top style="thin">
        <color indexed="64"/>
      </top>
      <bottom style="thin">
        <color indexed="64"/>
      </bottom>
      <diagonal/>
    </border>
    <border>
      <left/>
      <right style="medium">
        <color theme="0"/>
      </right>
      <top style="thin">
        <color indexed="64"/>
      </top>
      <bottom style="medium">
        <color indexed="64"/>
      </bottom>
      <diagonal/>
    </border>
    <border>
      <left/>
      <right style="medium">
        <color theme="0"/>
      </right>
      <top/>
      <bottom style="medium">
        <color indexed="64"/>
      </bottom>
      <diagonal/>
    </border>
    <border>
      <left style="medium">
        <color theme="0"/>
      </left>
      <right style="medium">
        <color theme="0"/>
      </right>
      <top style="medium">
        <color theme="0"/>
      </top>
      <bottom style="hair">
        <color theme="0"/>
      </bottom>
      <diagonal/>
    </border>
    <border>
      <left style="medium">
        <color theme="0"/>
      </left>
      <right style="hair">
        <color theme="0"/>
      </right>
      <top style="medium">
        <color theme="0"/>
      </top>
      <bottom style="medium">
        <color theme="0"/>
      </bottom>
      <diagonal/>
    </border>
    <border>
      <left style="hair">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style="medium">
        <color theme="0"/>
      </left>
      <right style="medium">
        <color theme="0"/>
      </right>
      <top style="hair">
        <color theme="0"/>
      </top>
      <bottom/>
      <diagonal/>
    </border>
    <border>
      <left style="medium">
        <color theme="0"/>
      </left>
      <right style="medium">
        <color theme="0"/>
      </right>
      <top style="thin">
        <color theme="0"/>
      </top>
      <bottom style="medium">
        <color theme="0"/>
      </bottom>
      <diagonal/>
    </border>
    <border>
      <left style="thin">
        <color theme="0"/>
      </left>
      <right style="thin">
        <color theme="0"/>
      </right>
      <top style="medium">
        <color theme="0"/>
      </top>
      <bottom style="medium">
        <color theme="0"/>
      </bottom>
      <diagonal/>
    </border>
    <border>
      <left style="thin">
        <color theme="0"/>
      </left>
      <right/>
      <top style="medium">
        <color theme="0"/>
      </top>
      <bottom style="medium">
        <color theme="0"/>
      </bottom>
      <diagonal/>
    </border>
    <border>
      <left/>
      <right style="thin">
        <color theme="0"/>
      </right>
      <top style="medium">
        <color theme="0"/>
      </top>
      <bottom style="medium">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top/>
      <bottom/>
      <diagonal/>
    </border>
    <border>
      <left/>
      <right/>
      <top style="medium">
        <color theme="0"/>
      </top>
      <bottom style="thin">
        <color theme="0"/>
      </bottom>
      <diagonal/>
    </border>
    <border>
      <left/>
      <right style="medium">
        <color theme="0"/>
      </right>
      <top style="medium">
        <color theme="0"/>
      </top>
      <bottom style="thin">
        <color theme="0"/>
      </bottom>
      <diagonal/>
    </border>
    <border>
      <left/>
      <right style="thin">
        <color theme="0"/>
      </right>
      <top style="thin">
        <color theme="0"/>
      </top>
      <bottom style="medium">
        <color theme="0"/>
      </bottom>
      <diagonal/>
    </border>
    <border>
      <left style="thin">
        <color theme="0"/>
      </left>
      <right style="thin">
        <color theme="0"/>
      </right>
      <top style="thin">
        <color theme="0"/>
      </top>
      <bottom style="medium">
        <color theme="0"/>
      </bottom>
      <diagonal/>
    </border>
    <border>
      <left/>
      <right/>
      <top style="thin">
        <color theme="0"/>
      </top>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right style="thin">
        <color theme="0"/>
      </right>
      <top style="thin">
        <color indexed="64"/>
      </top>
      <bottom style="medium">
        <color indexed="64"/>
      </bottom>
      <diagonal/>
    </border>
    <border>
      <left style="thin">
        <color theme="0"/>
      </left>
      <right/>
      <top style="thin">
        <color indexed="64"/>
      </top>
      <bottom style="medium">
        <color indexed="64"/>
      </bottom>
      <diagonal/>
    </border>
    <border>
      <left style="thin">
        <color theme="0"/>
      </left>
      <right style="thin">
        <color theme="0"/>
      </right>
      <top style="thin">
        <color indexed="64"/>
      </top>
      <bottom style="medium">
        <color indexed="64"/>
      </bottom>
      <diagonal/>
    </border>
    <border>
      <left style="thin">
        <color theme="0"/>
      </left>
      <right style="medium">
        <color theme="0"/>
      </right>
      <top style="thin">
        <color theme="0"/>
      </top>
      <bottom style="medium">
        <color theme="0"/>
      </bottom>
      <diagonal/>
    </border>
    <border>
      <left style="medium">
        <color theme="0"/>
      </left>
      <right style="thin">
        <color theme="0"/>
      </right>
      <top style="thin">
        <color theme="0"/>
      </top>
      <bottom style="medium">
        <color theme="0"/>
      </bottom>
      <diagonal/>
    </border>
    <border>
      <left style="thin">
        <color theme="0"/>
      </left>
      <right style="medium">
        <color theme="0"/>
      </right>
      <top style="medium">
        <color theme="0"/>
      </top>
      <bottom/>
      <diagonal/>
    </border>
    <border>
      <left/>
      <right/>
      <top/>
      <bottom style="thin">
        <color theme="0"/>
      </bottom>
      <diagonal/>
    </border>
    <border>
      <left style="thin">
        <color theme="0"/>
      </left>
      <right/>
      <top style="thin">
        <color theme="0"/>
      </top>
      <bottom style="medium">
        <color theme="0"/>
      </bottom>
      <diagonal/>
    </border>
    <border>
      <left style="thin">
        <color theme="0"/>
      </left>
      <right/>
      <top style="medium">
        <color theme="0"/>
      </top>
      <bottom/>
      <diagonal/>
    </border>
    <border>
      <left style="medium">
        <color theme="0"/>
      </left>
      <right/>
      <top style="medium">
        <color theme="0"/>
      </top>
      <bottom/>
      <diagonal/>
    </border>
    <border>
      <left/>
      <right style="thin">
        <color theme="0"/>
      </right>
      <top style="medium">
        <color theme="0"/>
      </top>
      <bottom/>
      <diagonal/>
    </border>
    <border>
      <left style="medium">
        <color theme="0"/>
      </left>
      <right style="medium">
        <color theme="0"/>
      </right>
      <top style="thin">
        <color theme="0"/>
      </top>
      <bottom/>
      <diagonal/>
    </border>
    <border>
      <left style="thin">
        <color theme="0"/>
      </left>
      <right style="thin">
        <color theme="0"/>
      </right>
      <top style="medium">
        <color theme="0"/>
      </top>
      <bottom/>
      <diagonal/>
    </border>
    <border>
      <left/>
      <right/>
      <top/>
      <bottom style="medium">
        <color rgb="FF000000"/>
      </bottom>
      <diagonal/>
    </border>
    <border>
      <left/>
      <right style="medium">
        <color theme="0"/>
      </right>
      <top/>
      <bottom style="medium">
        <color rgb="FF000000"/>
      </bottom>
      <diagonal/>
    </border>
    <border>
      <left/>
      <right style="medium">
        <color theme="0"/>
      </right>
      <top style="thin">
        <color rgb="FF000000"/>
      </top>
      <bottom style="medium">
        <color rgb="FF000000"/>
      </bottom>
      <diagonal/>
    </border>
    <border>
      <left/>
      <right/>
      <top style="thin">
        <color rgb="FF000000"/>
      </top>
      <bottom style="medium">
        <color rgb="FF000000"/>
      </bottom>
      <diagonal/>
    </border>
    <border>
      <left/>
      <right/>
      <top style="medium">
        <color theme="0"/>
      </top>
      <bottom style="medium">
        <color theme="0"/>
      </bottom>
      <diagonal/>
    </border>
    <border>
      <left style="medium">
        <color theme="0"/>
      </left>
      <right/>
      <top style="thin">
        <color theme="0"/>
      </top>
      <bottom/>
      <diagonal/>
    </border>
  </borders>
  <cellStyleXfs count="11">
    <xf numFmtId="0" fontId="0" fillId="0" borderId="0"/>
    <xf numFmtId="43" fontId="1" fillId="0" borderId="0" applyFont="0" applyFill="0" applyBorder="0" applyAlignment="0" applyProtection="0"/>
    <xf numFmtId="9" fontId="1" fillId="0" borderId="0" applyFont="0" applyFill="0" applyBorder="0" applyAlignment="0" applyProtection="0"/>
    <xf numFmtId="43" fontId="10" fillId="0" borderId="0" applyFont="0" applyFill="0" applyBorder="0" applyAlignment="0" applyProtection="0"/>
    <xf numFmtId="170" fontId="1" fillId="0" borderId="0" applyFont="0" applyFill="0" applyBorder="0" applyAlignment="0" applyProtection="0"/>
    <xf numFmtId="0" fontId="33" fillId="0" borderId="0" applyNumberFormat="0" applyFill="0" applyBorder="0" applyAlignment="0" applyProtection="0">
      <alignment vertical="top"/>
      <protection locked="0"/>
    </xf>
    <xf numFmtId="0" fontId="10" fillId="0" borderId="0"/>
    <xf numFmtId="43" fontId="10" fillId="0" borderId="0" applyFont="0" applyFill="0" applyBorder="0" applyAlignment="0" applyProtection="0"/>
    <xf numFmtId="43" fontId="10" fillId="0" borderId="0" applyFont="0" applyFill="0" applyBorder="0" applyAlignment="0" applyProtection="0"/>
    <xf numFmtId="0" fontId="10" fillId="0" borderId="0"/>
    <xf numFmtId="0" fontId="41" fillId="0" borderId="0" applyNumberFormat="0" applyFill="0" applyBorder="0" applyAlignment="0" applyProtection="0"/>
  </cellStyleXfs>
  <cellXfs count="613">
    <xf numFmtId="0" fontId="0" fillId="0" borderId="0" xfId="0"/>
    <xf numFmtId="0" fontId="0" fillId="2" borderId="0" xfId="0" applyFill="1"/>
    <xf numFmtId="0" fontId="2" fillId="2" borderId="0" xfId="0" applyFont="1" applyFill="1" applyAlignment="1">
      <alignment horizontal="left" vertical="top"/>
    </xf>
    <xf numFmtId="0" fontId="8" fillId="2" borderId="0" xfId="0" applyFont="1" applyFill="1"/>
    <xf numFmtId="0" fontId="8" fillId="2" borderId="0" xfId="0" applyFont="1" applyFill="1" applyAlignment="1">
      <alignment vertical="top"/>
    </xf>
    <xf numFmtId="0" fontId="4" fillId="2" borderId="0" xfId="0" applyFont="1" applyFill="1"/>
    <xf numFmtId="0" fontId="5" fillId="2" borderId="0" xfId="0" applyFont="1" applyFill="1"/>
    <xf numFmtId="0" fontId="12" fillId="2" borderId="0" xfId="0" applyFont="1" applyFill="1"/>
    <xf numFmtId="0" fontId="7" fillId="2" borderId="0" xfId="0" applyFont="1" applyFill="1"/>
    <xf numFmtId="0" fontId="11" fillId="2" borderId="0" xfId="0" applyFont="1" applyFill="1" applyAlignment="1">
      <alignment horizontal="left" vertical="top"/>
    </xf>
    <xf numFmtId="0" fontId="11" fillId="2" borderId="0" xfId="0" applyFont="1" applyFill="1"/>
    <xf numFmtId="0" fontId="13" fillId="2" borderId="0" xfId="0" applyFont="1" applyFill="1"/>
    <xf numFmtId="168" fontId="4" fillId="2" borderId="0" xfId="0" applyNumberFormat="1" applyFont="1" applyFill="1"/>
    <xf numFmtId="166" fontId="4" fillId="2" borderId="0" xfId="0" applyNumberFormat="1" applyFont="1" applyFill="1"/>
    <xf numFmtId="43" fontId="4" fillId="2" borderId="0" xfId="0" applyNumberFormat="1" applyFont="1" applyFill="1"/>
    <xf numFmtId="0" fontId="4" fillId="0" borderId="0" xfId="0" applyFont="1"/>
    <xf numFmtId="0" fontId="4" fillId="4" borderId="0" xfId="0" applyFont="1" applyFill="1"/>
    <xf numFmtId="0" fontId="16" fillId="2" borderId="0" xfId="0" quotePrefix="1" applyFont="1" applyFill="1"/>
    <xf numFmtId="0" fontId="16" fillId="2" borderId="0" xfId="0" applyFont="1" applyFill="1"/>
    <xf numFmtId="0" fontId="18" fillId="2" borderId="0" xfId="0" applyFont="1" applyFill="1" applyAlignment="1">
      <alignment horizontal="left" vertical="center" wrapText="1"/>
    </xf>
    <xf numFmtId="0" fontId="18" fillId="2" borderId="0" xfId="0" applyFont="1" applyFill="1" applyAlignment="1">
      <alignment horizontal="center" wrapText="1"/>
    </xf>
    <xf numFmtId="0" fontId="18" fillId="2" borderId="0" xfId="0" applyFont="1" applyFill="1" applyAlignment="1">
      <alignment horizontal="center" vertical="center" wrapText="1"/>
    </xf>
    <xf numFmtId="0" fontId="4" fillId="5" borderId="0" xfId="0" applyFont="1" applyFill="1"/>
    <xf numFmtId="164" fontId="4" fillId="2" borderId="0" xfId="1" applyNumberFormat="1" applyFont="1" applyFill="1"/>
    <xf numFmtId="0" fontId="6" fillId="10" borderId="0" xfId="0" applyFont="1" applyFill="1" applyAlignment="1">
      <alignment horizontal="center" vertical="center" wrapText="1"/>
    </xf>
    <xf numFmtId="0" fontId="6" fillId="10" borderId="0" xfId="0" applyFont="1" applyFill="1" applyAlignment="1">
      <alignment horizontal="left" vertical="center" wrapText="1"/>
    </xf>
    <xf numFmtId="165" fontId="6" fillId="10" borderId="0" xfId="2" applyNumberFormat="1" applyFont="1" applyFill="1" applyAlignment="1">
      <alignment horizontal="right" vertical="center"/>
    </xf>
    <xf numFmtId="1" fontId="6" fillId="10" borderId="0" xfId="2" applyNumberFormat="1" applyFont="1" applyFill="1" applyAlignment="1">
      <alignment horizontal="right" vertical="center"/>
    </xf>
    <xf numFmtId="0" fontId="18" fillId="2" borderId="0" xfId="0" applyFont="1" applyFill="1"/>
    <xf numFmtId="0" fontId="18" fillId="2" borderId="0" xfId="0" applyFont="1" applyFill="1" applyAlignment="1">
      <alignment vertical="top" wrapText="1"/>
    </xf>
    <xf numFmtId="165" fontId="4" fillId="8" borderId="2" xfId="0" applyNumberFormat="1" applyFont="1" applyFill="1" applyBorder="1" applyAlignment="1">
      <alignment horizontal="right" vertical="center"/>
    </xf>
    <xf numFmtId="165" fontId="7" fillId="8" borderId="0" xfId="1" applyNumberFormat="1" applyFont="1" applyFill="1" applyBorder="1" applyAlignment="1">
      <alignment horizontal="right" vertical="center"/>
    </xf>
    <xf numFmtId="165" fontId="5" fillId="8" borderId="1" xfId="1" applyNumberFormat="1" applyFont="1" applyFill="1" applyBorder="1" applyAlignment="1">
      <alignment horizontal="right" vertical="center"/>
    </xf>
    <xf numFmtId="166" fontId="4" fillId="8" borderId="0" xfId="1" applyNumberFormat="1" applyFont="1" applyFill="1" applyBorder="1" applyAlignment="1">
      <alignment horizontal="right" vertical="center"/>
    </xf>
    <xf numFmtId="166" fontId="4" fillId="8" borderId="4" xfId="1" applyNumberFormat="1" applyFont="1" applyFill="1" applyBorder="1" applyAlignment="1">
      <alignment horizontal="right" vertical="center"/>
    </xf>
    <xf numFmtId="165" fontId="4" fillId="5" borderId="2" xfId="0" applyNumberFormat="1" applyFont="1" applyFill="1" applyBorder="1" applyAlignment="1">
      <alignment horizontal="right" vertical="center"/>
    </xf>
    <xf numFmtId="165" fontId="7" fillId="5" borderId="0" xfId="1" applyNumberFormat="1" applyFont="1" applyFill="1" applyBorder="1" applyAlignment="1">
      <alignment horizontal="right" vertical="center"/>
    </xf>
    <xf numFmtId="165" fontId="5" fillId="5" borderId="1" xfId="1" applyNumberFormat="1" applyFont="1" applyFill="1" applyBorder="1" applyAlignment="1">
      <alignment horizontal="right" vertical="center"/>
    </xf>
    <xf numFmtId="165" fontId="2" fillId="5" borderId="1" xfId="1" applyNumberFormat="1" applyFont="1" applyFill="1" applyBorder="1" applyAlignment="1">
      <alignment horizontal="right" vertical="center"/>
    </xf>
    <xf numFmtId="166" fontId="4" fillId="5" borderId="0" xfId="1" applyNumberFormat="1" applyFont="1" applyFill="1" applyBorder="1" applyAlignment="1">
      <alignment horizontal="right" vertical="center"/>
    </xf>
    <xf numFmtId="166" fontId="4" fillId="5" borderId="3" xfId="1" applyNumberFormat="1" applyFont="1" applyFill="1" applyBorder="1" applyAlignment="1">
      <alignment horizontal="right" vertical="center"/>
    </xf>
    <xf numFmtId="165" fontId="4" fillId="5" borderId="3" xfId="1" applyNumberFormat="1" applyFont="1" applyFill="1" applyBorder="1" applyAlignment="1">
      <alignment horizontal="right" vertical="center"/>
    </xf>
    <xf numFmtId="166" fontId="4" fillId="5" borderId="4" xfId="1" applyNumberFormat="1" applyFont="1" applyFill="1" applyBorder="1" applyAlignment="1">
      <alignment horizontal="right" vertical="center"/>
    </xf>
    <xf numFmtId="165" fontId="6" fillId="8" borderId="2" xfId="0" applyNumberFormat="1" applyFont="1" applyFill="1" applyBorder="1" applyAlignment="1">
      <alignment horizontal="right" vertical="center"/>
    </xf>
    <xf numFmtId="165" fontId="9" fillId="8" borderId="4" xfId="0" applyNumberFormat="1" applyFont="1" applyFill="1" applyBorder="1" applyAlignment="1">
      <alignment horizontal="right" vertical="center"/>
    </xf>
    <xf numFmtId="0" fontId="4" fillId="5" borderId="2" xfId="0" applyFont="1" applyFill="1" applyBorder="1" applyAlignment="1">
      <alignment vertical="center"/>
    </xf>
    <xf numFmtId="0" fontId="4" fillId="5" borderId="0" xfId="0" applyFont="1" applyFill="1" applyAlignment="1">
      <alignment vertical="center"/>
    </xf>
    <xf numFmtId="0" fontId="4" fillId="5" borderId="1" xfId="0" applyFont="1" applyFill="1" applyBorder="1" applyAlignment="1">
      <alignment vertical="center"/>
    </xf>
    <xf numFmtId="0" fontId="5" fillId="5" borderId="3" xfId="0" applyFont="1" applyFill="1" applyBorder="1" applyAlignment="1">
      <alignment vertical="center"/>
    </xf>
    <xf numFmtId="165" fontId="6" fillId="5" borderId="2" xfId="0" applyNumberFormat="1" applyFont="1" applyFill="1" applyBorder="1" applyAlignment="1">
      <alignment horizontal="right" vertical="center"/>
    </xf>
    <xf numFmtId="165" fontId="6" fillId="5" borderId="0" xfId="0" applyNumberFormat="1" applyFont="1" applyFill="1" applyAlignment="1">
      <alignment horizontal="right" vertical="center"/>
    </xf>
    <xf numFmtId="165" fontId="9" fillId="5" borderId="4" xfId="0" applyNumberFormat="1" applyFont="1" applyFill="1" applyBorder="1" applyAlignment="1">
      <alignment horizontal="right" vertical="center"/>
    </xf>
    <xf numFmtId="0" fontId="5" fillId="5" borderId="4" xfId="0" applyFont="1" applyFill="1" applyBorder="1" applyAlignment="1">
      <alignment vertical="center"/>
    </xf>
    <xf numFmtId="164" fontId="4" fillId="8" borderId="0" xfId="3" applyNumberFormat="1" applyFont="1" applyFill="1" applyBorder="1" applyAlignment="1">
      <alignment horizontal="right" vertical="center"/>
    </xf>
    <xf numFmtId="164" fontId="4" fillId="8" borderId="0" xfId="1" applyNumberFormat="1" applyFont="1" applyFill="1" applyBorder="1" applyAlignment="1">
      <alignment horizontal="center" vertical="center"/>
    </xf>
    <xf numFmtId="164" fontId="5" fillId="8" borderId="4" xfId="1" applyNumberFormat="1" applyFont="1" applyFill="1" applyBorder="1" applyAlignment="1">
      <alignment horizontal="right" vertical="center"/>
    </xf>
    <xf numFmtId="164" fontId="4" fillId="5" borderId="0" xfId="0" applyNumberFormat="1" applyFont="1" applyFill="1" applyAlignment="1">
      <alignment horizontal="center" vertical="center"/>
    </xf>
    <xf numFmtId="164" fontId="5" fillId="5" borderId="4" xfId="1" applyNumberFormat="1" applyFont="1" applyFill="1" applyBorder="1" applyAlignment="1">
      <alignment horizontal="right" vertical="center"/>
    </xf>
    <xf numFmtId="164" fontId="5" fillId="5" borderId="4" xfId="0" applyNumberFormat="1" applyFont="1" applyFill="1" applyBorder="1" applyAlignment="1">
      <alignment horizontal="center" vertical="center"/>
    </xf>
    <xf numFmtId="0" fontId="4" fillId="5" borderId="3" xfId="0" applyFont="1" applyFill="1" applyBorder="1"/>
    <xf numFmtId="165" fontId="5" fillId="5" borderId="5" xfId="2" applyNumberFormat="1" applyFont="1" applyFill="1" applyBorder="1" applyAlignment="1">
      <alignment horizontal="right" vertical="center"/>
    </xf>
    <xf numFmtId="0" fontId="4" fillId="5" borderId="5" xfId="0" applyFont="1" applyFill="1" applyBorder="1"/>
    <xf numFmtId="165" fontId="5" fillId="8" borderId="5" xfId="2" applyNumberFormat="1" applyFont="1" applyFill="1" applyBorder="1" applyAlignment="1">
      <alignment horizontal="right" vertical="center"/>
    </xf>
    <xf numFmtId="0" fontId="4" fillId="5" borderId="3" xfId="0" applyFont="1" applyFill="1" applyBorder="1" applyAlignment="1">
      <alignment horizontal="center"/>
    </xf>
    <xf numFmtId="0" fontId="4" fillId="5" borderId="5" xfId="0" applyFont="1" applyFill="1" applyBorder="1" applyAlignment="1">
      <alignment horizontal="center"/>
    </xf>
    <xf numFmtId="166" fontId="4" fillId="8" borderId="0" xfId="1" applyNumberFormat="1" applyFont="1" applyFill="1" applyBorder="1" applyAlignment="1">
      <alignment vertical="center"/>
    </xf>
    <xf numFmtId="166" fontId="5" fillId="8" borderId="4" xfId="1" applyNumberFormat="1" applyFont="1" applyFill="1" applyBorder="1" applyAlignment="1">
      <alignment vertical="center"/>
    </xf>
    <xf numFmtId="164" fontId="4" fillId="5" borderId="0" xfId="0" applyNumberFormat="1" applyFont="1" applyFill="1"/>
    <xf numFmtId="164" fontId="4" fillId="8" borderId="0" xfId="0" applyNumberFormat="1" applyFont="1" applyFill="1"/>
    <xf numFmtId="43" fontId="12" fillId="2" borderId="0" xfId="0" applyNumberFormat="1" applyFont="1" applyFill="1"/>
    <xf numFmtId="165" fontId="12" fillId="2" borderId="0" xfId="0" applyNumberFormat="1" applyFont="1" applyFill="1"/>
    <xf numFmtId="0" fontId="17" fillId="9" borderId="17" xfId="0" applyFont="1" applyFill="1" applyBorder="1" applyAlignment="1">
      <alignment horizontal="center" vertical="center"/>
    </xf>
    <xf numFmtId="0" fontId="17" fillId="9" borderId="18" xfId="0" applyFont="1" applyFill="1" applyBorder="1" applyAlignment="1">
      <alignment horizontal="center" vertical="center" wrapText="1"/>
    </xf>
    <xf numFmtId="0" fontId="19" fillId="3" borderId="18" xfId="0" applyFont="1" applyFill="1" applyBorder="1" applyAlignment="1">
      <alignment horizontal="center" vertical="center"/>
    </xf>
    <xf numFmtId="0" fontId="17" fillId="9" borderId="19"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4" fillId="5" borderId="14" xfId="0" applyFont="1" applyFill="1" applyBorder="1" applyAlignment="1">
      <alignment horizontal="left" vertical="center" wrapText="1"/>
    </xf>
    <xf numFmtId="0" fontId="5" fillId="5" borderId="23" xfId="0" applyFont="1" applyFill="1" applyBorder="1" applyAlignment="1">
      <alignment horizontal="left" vertical="center" wrapText="1"/>
    </xf>
    <xf numFmtId="0" fontId="4" fillId="5" borderId="24" xfId="0" applyFont="1" applyFill="1" applyBorder="1" applyAlignment="1">
      <alignment vertical="center" wrapText="1"/>
    </xf>
    <xf numFmtId="0" fontId="4" fillId="5" borderId="14" xfId="0" applyFont="1" applyFill="1" applyBorder="1" applyAlignment="1">
      <alignment vertical="center" wrapText="1"/>
    </xf>
    <xf numFmtId="0" fontId="4" fillId="5" borderId="24" xfId="0" applyFont="1" applyFill="1" applyBorder="1" applyAlignment="1">
      <alignment horizontal="left" vertical="center" wrapText="1"/>
    </xf>
    <xf numFmtId="0" fontId="4" fillId="5" borderId="14" xfId="0" applyFont="1" applyFill="1" applyBorder="1" applyAlignment="1">
      <alignment horizontal="left" vertical="center"/>
    </xf>
    <xf numFmtId="0" fontId="5" fillId="5" borderId="25" xfId="0" applyFont="1" applyFill="1" applyBorder="1" applyAlignment="1">
      <alignment horizontal="left" vertical="center"/>
    </xf>
    <xf numFmtId="0" fontId="4" fillId="5" borderId="24" xfId="0" applyFont="1" applyFill="1" applyBorder="1" applyAlignment="1">
      <alignment horizontal="left" vertical="center"/>
    </xf>
    <xf numFmtId="0" fontId="5" fillId="5" borderId="26" xfId="0" applyFont="1" applyFill="1" applyBorder="1" applyAlignment="1">
      <alignment horizontal="left" vertical="center"/>
    </xf>
    <xf numFmtId="0" fontId="3" fillId="3" borderId="18" xfId="1" applyNumberFormat="1" applyFont="1" applyFill="1" applyBorder="1" applyAlignment="1">
      <alignment horizontal="center" vertical="center" wrapText="1"/>
    </xf>
    <xf numFmtId="0" fontId="3" fillId="3" borderId="31" xfId="1" applyNumberFormat="1" applyFont="1" applyFill="1" applyBorder="1" applyAlignment="1">
      <alignment horizontal="center" vertical="center" wrapText="1"/>
    </xf>
    <xf numFmtId="0" fontId="4" fillId="5" borderId="14" xfId="0" applyFont="1" applyFill="1" applyBorder="1" applyAlignment="1">
      <alignment vertical="center"/>
    </xf>
    <xf numFmtId="0" fontId="4" fillId="8" borderId="14" xfId="1" applyNumberFormat="1" applyFont="1" applyFill="1" applyBorder="1" applyAlignment="1">
      <alignment horizontal="left" vertical="center"/>
    </xf>
    <xf numFmtId="0" fontId="5" fillId="5" borderId="26" xfId="0" applyFont="1" applyFill="1" applyBorder="1" applyAlignment="1">
      <alignment vertical="center"/>
    </xf>
    <xf numFmtId="0" fontId="3" fillId="0" borderId="19" xfId="0" applyFont="1" applyBorder="1" applyAlignment="1">
      <alignment horizontal="center" vertical="center"/>
    </xf>
    <xf numFmtId="0" fontId="6" fillId="5" borderId="14" xfId="0" applyFont="1" applyFill="1" applyBorder="1" applyAlignment="1">
      <alignment vertical="center" wrapText="1"/>
    </xf>
    <xf numFmtId="0" fontId="9" fillId="5" borderId="25" xfId="0" applyFont="1" applyFill="1" applyBorder="1" applyAlignment="1">
      <alignment vertical="center" wrapText="1"/>
    </xf>
    <xf numFmtId="0" fontId="9" fillId="5" borderId="26" xfId="0" applyFont="1" applyFill="1" applyBorder="1" applyAlignment="1">
      <alignment vertical="center" wrapText="1"/>
    </xf>
    <xf numFmtId="0" fontId="4" fillId="5" borderId="14" xfId="0" applyFont="1" applyFill="1" applyBorder="1"/>
    <xf numFmtId="0" fontId="4" fillId="5" borderId="27" xfId="0" applyFont="1" applyFill="1" applyBorder="1"/>
    <xf numFmtId="165" fontId="4" fillId="5" borderId="5" xfId="2" applyNumberFormat="1" applyFont="1" applyFill="1" applyBorder="1"/>
    <xf numFmtId="165" fontId="4" fillId="8" borderId="5" xfId="2" applyNumberFormat="1" applyFont="1" applyFill="1" applyBorder="1"/>
    <xf numFmtId="0" fontId="9" fillId="5" borderId="23" xfId="0" applyFont="1" applyFill="1" applyBorder="1" applyAlignment="1">
      <alignment horizontal="left" vertical="center"/>
    </xf>
    <xf numFmtId="0" fontId="5" fillId="5" borderId="23" xfId="0" applyFont="1" applyFill="1" applyBorder="1" applyAlignment="1">
      <alignment horizontal="left" vertical="center"/>
    </xf>
    <xf numFmtId="0" fontId="9" fillId="5" borderId="25" xfId="0" applyFont="1" applyFill="1" applyBorder="1" applyAlignment="1">
      <alignment horizontal="left" vertical="center"/>
    </xf>
    <xf numFmtId="49" fontId="3" fillId="3" borderId="33" xfId="0" applyNumberFormat="1" applyFont="1" applyFill="1" applyBorder="1" applyAlignment="1">
      <alignment horizontal="center" vertical="center"/>
    </xf>
    <xf numFmtId="0" fontId="5" fillId="5" borderId="26" xfId="0" applyFont="1" applyFill="1" applyBorder="1"/>
    <xf numFmtId="49" fontId="3" fillId="3" borderId="34" xfId="0" applyNumberFormat="1" applyFont="1" applyFill="1" applyBorder="1" applyAlignment="1">
      <alignment horizontal="center" vertical="center"/>
    </xf>
    <xf numFmtId="0" fontId="4" fillId="2" borderId="0" xfId="0" applyFont="1" applyFill="1" applyAlignment="1">
      <alignment horizontal="right" vertical="center" wrapText="1"/>
    </xf>
    <xf numFmtId="0" fontId="20" fillId="2" borderId="0" xfId="0" applyFont="1" applyFill="1" applyAlignment="1">
      <alignment horizontal="right" vertical="center" wrapText="1"/>
    </xf>
    <xf numFmtId="0" fontId="23" fillId="0" borderId="9" xfId="0" applyFont="1" applyBorder="1" applyAlignment="1">
      <alignment vertical="center" wrapText="1"/>
    </xf>
    <xf numFmtId="0" fontId="23" fillId="0" borderId="0" xfId="0" applyFont="1" applyAlignment="1">
      <alignment vertical="center" wrapText="1"/>
    </xf>
    <xf numFmtId="0" fontId="20" fillId="0" borderId="10" xfId="0" applyFont="1" applyBorder="1"/>
    <xf numFmtId="0" fontId="25" fillId="0" borderId="11" xfId="0" applyFont="1" applyBorder="1" applyAlignment="1">
      <alignment vertical="center"/>
    </xf>
    <xf numFmtId="0" fontId="25" fillId="0" borderId="5" xfId="0" applyFont="1" applyBorder="1" applyAlignment="1">
      <alignment vertical="center"/>
    </xf>
    <xf numFmtId="0" fontId="20" fillId="0" borderId="12" xfId="0" applyFont="1" applyBorder="1"/>
    <xf numFmtId="169" fontId="6" fillId="5" borderId="0" xfId="0" applyNumberFormat="1" applyFont="1" applyFill="1" applyAlignment="1">
      <alignment horizontal="right" vertical="center"/>
    </xf>
    <xf numFmtId="169" fontId="6" fillId="8" borderId="0" xfId="0" applyNumberFormat="1" applyFont="1" applyFill="1" applyAlignment="1">
      <alignment horizontal="right" vertical="center"/>
    </xf>
    <xf numFmtId="0" fontId="4" fillId="2" borderId="0" xfId="0" applyFont="1" applyFill="1" applyAlignment="1">
      <alignment vertical="center"/>
    </xf>
    <xf numFmtId="0" fontId="4" fillId="11" borderId="0" xfId="0" applyFont="1" applyFill="1" applyAlignment="1">
      <alignment horizontal="center" vertical="center"/>
    </xf>
    <xf numFmtId="0" fontId="4" fillId="11" borderId="0" xfId="0" applyFont="1" applyFill="1" applyAlignment="1">
      <alignment vertical="center"/>
    </xf>
    <xf numFmtId="0" fontId="15" fillId="2" borderId="0" xfId="0" applyFont="1" applyFill="1"/>
    <xf numFmtId="0" fontId="27" fillId="2" borderId="0" xfId="0" applyFont="1" applyFill="1" applyAlignment="1">
      <alignment vertical="top"/>
    </xf>
    <xf numFmtId="0" fontId="27" fillId="2" borderId="0" xfId="0" applyFont="1" applyFill="1"/>
    <xf numFmtId="0" fontId="26" fillId="10" borderId="19" xfId="0" applyFont="1" applyFill="1" applyBorder="1" applyAlignment="1">
      <alignment horizontal="center" vertical="center"/>
    </xf>
    <xf numFmtId="0" fontId="7" fillId="5" borderId="14" xfId="0" applyFont="1" applyFill="1" applyBorder="1" applyAlignment="1">
      <alignment vertical="center" wrapText="1"/>
    </xf>
    <xf numFmtId="0" fontId="7" fillId="5" borderId="23" xfId="0" applyFont="1" applyFill="1" applyBorder="1" applyAlignment="1">
      <alignment vertical="center" wrapText="1"/>
    </xf>
    <xf numFmtId="165" fontId="7" fillId="5" borderId="0" xfId="0" applyNumberFormat="1" applyFont="1" applyFill="1" applyAlignment="1">
      <alignment vertical="center"/>
    </xf>
    <xf numFmtId="165" fontId="7" fillId="8" borderId="0" xfId="0" applyNumberFormat="1" applyFont="1" applyFill="1" applyAlignment="1">
      <alignment vertical="center"/>
    </xf>
    <xf numFmtId="0" fontId="3" fillId="9" borderId="16" xfId="0" applyFont="1" applyFill="1" applyBorder="1" applyAlignment="1">
      <alignment horizontal="center" vertical="center" wrapText="1"/>
    </xf>
    <xf numFmtId="0" fontId="4" fillId="11" borderId="0" xfId="0" applyFont="1" applyFill="1" applyAlignment="1">
      <alignment horizontal="left" vertical="center" wrapText="1"/>
    </xf>
    <xf numFmtId="0" fontId="4" fillId="5" borderId="0" xfId="0" applyFont="1" applyFill="1" applyAlignment="1">
      <alignment horizontal="center" vertical="center"/>
    </xf>
    <xf numFmtId="0" fontId="3" fillId="3" borderId="16" xfId="0" applyFont="1" applyFill="1" applyBorder="1" applyAlignment="1">
      <alignment horizontal="center" vertical="center"/>
    </xf>
    <xf numFmtId="43" fontId="4" fillId="0" borderId="0" xfId="1" applyFont="1" applyAlignment="1">
      <alignment vertical="center"/>
    </xf>
    <xf numFmtId="0" fontId="4" fillId="0" borderId="0" xfId="0" applyFont="1" applyAlignment="1">
      <alignment vertical="center"/>
    </xf>
    <xf numFmtId="3" fontId="4" fillId="0" borderId="0" xfId="0" applyNumberFormat="1" applyFont="1" applyAlignment="1">
      <alignment vertical="center"/>
    </xf>
    <xf numFmtId="0" fontId="5" fillId="0" borderId="0" xfId="0" applyFont="1" applyAlignment="1">
      <alignment vertical="center"/>
    </xf>
    <xf numFmtId="166" fontId="4" fillId="0" borderId="0" xfId="0" applyNumberFormat="1" applyFont="1" applyAlignment="1">
      <alignment vertical="center"/>
    </xf>
    <xf numFmtId="0" fontId="7" fillId="0" borderId="0" xfId="0" applyFont="1" applyAlignment="1">
      <alignment horizontal="left" vertical="center"/>
    </xf>
    <xf numFmtId="0" fontId="5" fillId="0" borderId="0" xfId="0" applyFont="1" applyAlignment="1">
      <alignment horizontal="center" vertical="center"/>
    </xf>
    <xf numFmtId="166" fontId="4" fillId="0" borderId="0" xfId="1" applyNumberFormat="1" applyFont="1" applyAlignment="1">
      <alignment vertical="center"/>
    </xf>
    <xf numFmtId="0" fontId="18" fillId="0" borderId="0" xfId="0" applyFont="1" applyAlignment="1">
      <alignment vertical="center"/>
    </xf>
    <xf numFmtId="0" fontId="7" fillId="0" borderId="0" xfId="0" applyFont="1" applyAlignment="1">
      <alignment vertical="center"/>
    </xf>
    <xf numFmtId="2" fontId="4" fillId="0" borderId="0" xfId="0" applyNumberFormat="1" applyFont="1" applyAlignment="1">
      <alignment vertical="center"/>
    </xf>
    <xf numFmtId="0" fontId="6" fillId="0" borderId="0" xfId="0" applyFont="1" applyAlignment="1">
      <alignment horizontal="left" vertical="center"/>
    </xf>
    <xf numFmtId="0" fontId="30" fillId="2" borderId="0" xfId="0" applyFont="1" applyFill="1" applyAlignment="1">
      <alignment vertical="center"/>
    </xf>
    <xf numFmtId="166" fontId="5" fillId="0" borderId="0" xfId="0" applyNumberFormat="1" applyFont="1" applyAlignment="1">
      <alignment vertical="center"/>
    </xf>
    <xf numFmtId="0" fontId="5" fillId="0" borderId="0" xfId="0" applyFont="1"/>
    <xf numFmtId="166" fontId="6" fillId="0" borderId="0" xfId="1" applyNumberFormat="1" applyFont="1" applyBorder="1"/>
    <xf numFmtId="3" fontId="6" fillId="0" borderId="0" xfId="0" applyNumberFormat="1" applyFont="1"/>
    <xf numFmtId="166" fontId="4" fillId="0" borderId="0" xfId="1" applyNumberFormat="1" applyFont="1" applyBorder="1"/>
    <xf numFmtId="3" fontId="4" fillId="0" borderId="0" xfId="0" applyNumberFormat="1" applyFont="1"/>
    <xf numFmtId="166" fontId="4" fillId="0" borderId="0" xfId="0" applyNumberFormat="1" applyFont="1"/>
    <xf numFmtId="3" fontId="6" fillId="0" borderId="0" xfId="0" applyNumberFormat="1" applyFont="1" applyAlignment="1">
      <alignment wrapText="1"/>
    </xf>
    <xf numFmtId="3" fontId="9" fillId="0" borderId="0" xfId="0" applyNumberFormat="1" applyFont="1"/>
    <xf numFmtId="43" fontId="4" fillId="0" borderId="0" xfId="1" applyFont="1"/>
    <xf numFmtId="0" fontId="18" fillId="0" borderId="0" xfId="0" applyFont="1"/>
    <xf numFmtId="0" fontId="29" fillId="0" borderId="0" xfId="0" applyFont="1"/>
    <xf numFmtId="166" fontId="4" fillId="0" borderId="0" xfId="1" applyNumberFormat="1" applyFont="1"/>
    <xf numFmtId="166" fontId="4" fillId="2" borderId="0" xfId="0" applyNumberFormat="1" applyFont="1" applyFill="1" applyAlignment="1">
      <alignment wrapText="1"/>
    </xf>
    <xf numFmtId="166" fontId="28" fillId="0" borderId="0" xfId="1" applyNumberFormat="1" applyFont="1" applyBorder="1"/>
    <xf numFmtId="3" fontId="6" fillId="12" borderId="0" xfId="0" applyNumberFormat="1" applyFont="1" applyFill="1" applyAlignment="1">
      <alignment wrapText="1"/>
    </xf>
    <xf numFmtId="166" fontId="4" fillId="0" borderId="0" xfId="1" applyNumberFormat="1" applyFont="1" applyFill="1" applyBorder="1"/>
    <xf numFmtId="0" fontId="4" fillId="2" borderId="0" xfId="0" applyFont="1" applyFill="1" applyAlignment="1">
      <alignment wrapText="1"/>
    </xf>
    <xf numFmtId="166" fontId="1" fillId="0" borderId="0" xfId="1" applyNumberFormat="1" applyFont="1" applyFill="1" applyBorder="1"/>
    <xf numFmtId="166" fontId="29" fillId="0" borderId="0" xfId="1" applyNumberFormat="1" applyFont="1" applyFill="1" applyBorder="1"/>
    <xf numFmtId="166" fontId="29" fillId="0" borderId="0" xfId="1" applyNumberFormat="1" applyFont="1" applyBorder="1"/>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4" fillId="0" borderId="0" xfId="0" applyFont="1" applyAlignment="1">
      <alignment horizontal="left" vertical="center"/>
    </xf>
    <xf numFmtId="166" fontId="2" fillId="0" borderId="0" xfId="3" applyNumberFormat="1" applyFont="1" applyFill="1" applyBorder="1" applyAlignment="1">
      <alignment vertical="center"/>
    </xf>
    <xf numFmtId="166" fontId="7" fillId="0" borderId="0" xfId="3" applyNumberFormat="1" applyFont="1" applyFill="1" applyBorder="1" applyAlignment="1">
      <alignment vertical="center"/>
    </xf>
    <xf numFmtId="166" fontId="7" fillId="0" borderId="0" xfId="3" applyNumberFormat="1" applyFont="1" applyFill="1" applyBorder="1" applyAlignment="1">
      <alignment horizontal="right" vertical="center"/>
    </xf>
    <xf numFmtId="166" fontId="7" fillId="0" borderId="0" xfId="1" applyNumberFormat="1" applyFont="1" applyFill="1" applyBorder="1" applyAlignment="1">
      <alignment vertical="center"/>
    </xf>
    <xf numFmtId="166" fontId="2" fillId="0" borderId="0" xfId="3" applyNumberFormat="1" applyFont="1" applyFill="1" applyBorder="1" applyAlignment="1">
      <alignment horizontal="left" vertical="center"/>
    </xf>
    <xf numFmtId="166" fontId="2" fillId="0" borderId="0" xfId="1" applyNumberFormat="1" applyFont="1" applyFill="1" applyBorder="1" applyAlignment="1">
      <alignment horizontal="left" vertical="center"/>
    </xf>
    <xf numFmtId="166" fontId="2" fillId="0" borderId="0" xfId="7" applyNumberFormat="1" applyFont="1" applyFill="1" applyBorder="1" applyAlignment="1">
      <alignment vertical="center"/>
    </xf>
    <xf numFmtId="43" fontId="4" fillId="0" borderId="0" xfId="1" applyFont="1" applyBorder="1" applyAlignment="1">
      <alignment vertical="center"/>
    </xf>
    <xf numFmtId="43" fontId="10" fillId="0" borderId="0" xfId="2" applyNumberFormat="1" applyFont="1" applyBorder="1" applyAlignment="1">
      <alignment vertical="center"/>
    </xf>
    <xf numFmtId="43" fontId="4" fillId="0" borderId="0" xfId="0" applyNumberFormat="1" applyFont="1" applyAlignment="1">
      <alignment vertical="center"/>
    </xf>
    <xf numFmtId="43" fontId="5" fillId="0" borderId="0" xfId="1" applyFont="1" applyBorder="1" applyAlignment="1">
      <alignment vertical="center"/>
    </xf>
    <xf numFmtId="0" fontId="29" fillId="0" borderId="0" xfId="0" applyFont="1" applyAlignment="1">
      <alignment horizontal="left" vertical="center"/>
    </xf>
    <xf numFmtId="166" fontId="4" fillId="0" borderId="0" xfId="2" applyNumberFormat="1" applyFont="1" applyFill="1" applyBorder="1" applyAlignment="1">
      <alignment vertical="center"/>
    </xf>
    <xf numFmtId="43" fontId="4" fillId="0" borderId="0" xfId="1" applyFont="1" applyFill="1" applyBorder="1" applyAlignment="1">
      <alignment vertical="center"/>
    </xf>
    <xf numFmtId="43" fontId="4" fillId="0" borderId="0" xfId="1" applyFont="1" applyBorder="1" applyAlignment="1">
      <alignment horizontal="left" vertical="center"/>
    </xf>
    <xf numFmtId="0" fontId="4" fillId="5" borderId="0" xfId="0" applyFont="1" applyFill="1" applyAlignment="1">
      <alignment vertical="center" wrapText="1"/>
    </xf>
    <xf numFmtId="166" fontId="7" fillId="5" borderId="37" xfId="1" applyNumberFormat="1" applyFont="1" applyFill="1" applyBorder="1" applyAlignment="1">
      <alignment vertical="center"/>
    </xf>
    <xf numFmtId="166" fontId="7" fillId="5" borderId="44" xfId="4" applyNumberFormat="1" applyFont="1" applyFill="1" applyBorder="1" applyAlignment="1">
      <alignment vertical="center"/>
    </xf>
    <xf numFmtId="166" fontId="7" fillId="5" borderId="39" xfId="1" applyNumberFormat="1" applyFont="1" applyFill="1" applyBorder="1" applyAlignment="1">
      <alignment vertical="center"/>
    </xf>
    <xf numFmtId="166" fontId="7" fillId="5" borderId="44" xfId="1" applyNumberFormat="1" applyFont="1" applyFill="1" applyBorder="1" applyAlignment="1">
      <alignment vertical="center"/>
    </xf>
    <xf numFmtId="166" fontId="7" fillId="5" borderId="41" xfId="1" applyNumberFormat="1" applyFont="1" applyFill="1" applyBorder="1" applyAlignment="1">
      <alignment vertical="center"/>
    </xf>
    <xf numFmtId="166" fontId="7" fillId="5" borderId="13" xfId="1" applyNumberFormat="1" applyFont="1" applyFill="1" applyBorder="1" applyAlignment="1">
      <alignment vertical="center"/>
    </xf>
    <xf numFmtId="166" fontId="7" fillId="8" borderId="39" xfId="1" applyNumberFormat="1" applyFont="1" applyFill="1" applyBorder="1" applyAlignment="1">
      <alignment vertical="center"/>
    </xf>
    <xf numFmtId="0" fontId="3" fillId="3" borderId="38" xfId="0" applyFont="1" applyFill="1" applyBorder="1" applyAlignment="1">
      <alignment horizontal="left" vertical="center" wrapText="1"/>
    </xf>
    <xf numFmtId="0" fontId="3" fillId="3" borderId="40" xfId="0" applyFont="1" applyFill="1" applyBorder="1" applyAlignment="1">
      <alignment horizontal="center" vertical="center" wrapText="1"/>
    </xf>
    <xf numFmtId="0" fontId="3" fillId="3" borderId="37" xfId="0" applyFont="1" applyFill="1" applyBorder="1" applyAlignment="1">
      <alignment horizontal="center" vertical="center"/>
    </xf>
    <xf numFmtId="0" fontId="3" fillId="3" borderId="37" xfId="0" applyFont="1" applyFill="1" applyBorder="1" applyAlignment="1">
      <alignment horizontal="center" vertical="center" wrapText="1"/>
    </xf>
    <xf numFmtId="166" fontId="2" fillId="8" borderId="0" xfId="1" applyNumberFormat="1" applyFont="1" applyFill="1" applyBorder="1" applyAlignment="1">
      <alignment vertical="center"/>
    </xf>
    <xf numFmtId="166" fontId="3" fillId="3" borderId="16" xfId="0" applyNumberFormat="1" applyFont="1" applyFill="1" applyBorder="1" applyAlignment="1">
      <alignment horizontal="center" vertical="center" wrapText="1"/>
    </xf>
    <xf numFmtId="0" fontId="3" fillId="3" borderId="16" xfId="0" applyFont="1" applyFill="1" applyBorder="1" applyAlignment="1">
      <alignment horizontal="center" vertical="center" wrapText="1"/>
    </xf>
    <xf numFmtId="166" fontId="7" fillId="5" borderId="0" xfId="0" applyNumberFormat="1" applyFont="1" applyFill="1" applyAlignment="1">
      <alignment vertical="center"/>
    </xf>
    <xf numFmtId="166" fontId="2" fillId="5" borderId="0" xfId="1" applyNumberFormat="1" applyFont="1" applyFill="1" applyBorder="1" applyAlignment="1">
      <alignment vertical="center"/>
    </xf>
    <xf numFmtId="166" fontId="7" fillId="8" borderId="0" xfId="0" applyNumberFormat="1" applyFont="1" applyFill="1" applyAlignment="1">
      <alignment vertical="center"/>
    </xf>
    <xf numFmtId="3" fontId="6" fillId="8" borderId="0" xfId="0" applyNumberFormat="1" applyFont="1" applyFill="1" applyAlignment="1">
      <alignment vertical="center"/>
    </xf>
    <xf numFmtId="0" fontId="7" fillId="5" borderId="0" xfId="0" applyFont="1" applyFill="1" applyAlignment="1">
      <alignment vertical="center"/>
    </xf>
    <xf numFmtId="0" fontId="7" fillId="5" borderId="0" xfId="0" applyFont="1" applyFill="1" applyAlignment="1">
      <alignment vertical="center" wrapText="1"/>
    </xf>
    <xf numFmtId="0" fontId="4" fillId="5" borderId="0" xfId="0" applyFont="1" applyFill="1" applyAlignment="1">
      <alignment horizontal="left" vertical="center"/>
    </xf>
    <xf numFmtId="0" fontId="7" fillId="0" borderId="38" xfId="0" applyFont="1" applyBorder="1" applyAlignment="1">
      <alignment vertical="center"/>
    </xf>
    <xf numFmtId="0" fontId="4" fillId="0" borderId="38" xfId="0" applyFont="1" applyBorder="1" applyAlignment="1">
      <alignment vertical="center"/>
    </xf>
    <xf numFmtId="0" fontId="7" fillId="5" borderId="0" xfId="5" applyFont="1" applyFill="1" applyBorder="1" applyAlignment="1" applyProtection="1">
      <alignment horizontal="left" vertical="center"/>
    </xf>
    <xf numFmtId="0" fontId="7" fillId="5" borderId="0" xfId="0" applyFont="1" applyFill="1" applyAlignment="1">
      <alignment horizontal="left" vertical="center"/>
    </xf>
    <xf numFmtId="0" fontId="3" fillId="3" borderId="37" xfId="0" applyFont="1" applyFill="1" applyBorder="1" applyAlignment="1">
      <alignment horizontal="left" vertical="center" wrapText="1"/>
    </xf>
    <xf numFmtId="166" fontId="7" fillId="8" borderId="0" xfId="7" applyNumberFormat="1" applyFont="1" applyFill="1" applyBorder="1" applyAlignment="1" applyProtection="1">
      <alignment vertical="center"/>
    </xf>
    <xf numFmtId="0" fontId="4" fillId="0" borderId="0" xfId="0" applyFont="1" applyAlignment="1">
      <alignment horizontal="right" vertical="center"/>
    </xf>
    <xf numFmtId="0" fontId="7" fillId="0" borderId="0" xfId="0" applyFont="1" applyAlignment="1">
      <alignment horizontal="right" vertical="center"/>
    </xf>
    <xf numFmtId="0" fontId="7" fillId="0" borderId="38" xfId="0" applyFont="1" applyBorder="1" applyAlignment="1">
      <alignment horizontal="right" vertical="center"/>
    </xf>
    <xf numFmtId="166" fontId="4" fillId="0" borderId="0" xfId="0" applyNumberFormat="1" applyFont="1" applyAlignment="1">
      <alignment horizontal="right" vertical="center"/>
    </xf>
    <xf numFmtId="166" fontId="2" fillId="0" borderId="0" xfId="3" applyNumberFormat="1" applyFont="1" applyFill="1" applyBorder="1" applyAlignment="1">
      <alignment horizontal="right" vertical="center"/>
    </xf>
    <xf numFmtId="0" fontId="4" fillId="0" borderId="0" xfId="0" applyFont="1" applyAlignment="1">
      <alignment horizontal="right"/>
    </xf>
    <xf numFmtId="0" fontId="2" fillId="0" borderId="0" xfId="0" applyFont="1" applyAlignment="1">
      <alignment horizontal="right" vertical="center"/>
    </xf>
    <xf numFmtId="166" fontId="5" fillId="0" borderId="0" xfId="0" applyNumberFormat="1" applyFont="1" applyAlignment="1">
      <alignment horizontal="right" vertical="center"/>
    </xf>
    <xf numFmtId="166" fontId="2" fillId="0" borderId="0" xfId="7" applyNumberFormat="1" applyFont="1" applyFill="1" applyBorder="1" applyAlignment="1">
      <alignment horizontal="right" vertical="center"/>
    </xf>
    <xf numFmtId="0" fontId="4" fillId="11" borderId="0" xfId="0" applyFont="1" applyFill="1" applyAlignment="1">
      <alignment horizontal="left" vertical="center"/>
    </xf>
    <xf numFmtId="0" fontId="4" fillId="11" borderId="0" xfId="0" quotePrefix="1" applyFont="1" applyFill="1" applyAlignment="1">
      <alignment horizontal="left" vertical="center"/>
    </xf>
    <xf numFmtId="0" fontId="19" fillId="3" borderId="13" xfId="0" applyFont="1" applyFill="1" applyBorder="1" applyAlignment="1">
      <alignment horizontal="center" vertical="center" wrapText="1"/>
    </xf>
    <xf numFmtId="0" fontId="19" fillId="3" borderId="0" xfId="0" applyFont="1" applyFill="1" applyAlignment="1">
      <alignment horizontal="center" vertical="center"/>
    </xf>
    <xf numFmtId="0" fontId="20" fillId="2" borderId="0" xfId="0" applyFont="1" applyFill="1"/>
    <xf numFmtId="0" fontId="34" fillId="2" borderId="0" xfId="0" applyFont="1" applyFill="1" applyAlignment="1">
      <alignment horizontal="left" vertical="top"/>
    </xf>
    <xf numFmtId="0" fontId="8" fillId="5" borderId="0" xfId="0" applyFont="1" applyFill="1"/>
    <xf numFmtId="0" fontId="8" fillId="5" borderId="1" xfId="0" applyFont="1" applyFill="1" applyBorder="1"/>
    <xf numFmtId="0" fontId="8" fillId="5" borderId="3" xfId="0" applyFont="1" applyFill="1" applyBorder="1"/>
    <xf numFmtId="0" fontId="8" fillId="5" borderId="4" xfId="0" applyFont="1" applyFill="1" applyBorder="1"/>
    <xf numFmtId="0" fontId="34" fillId="2" borderId="0" xfId="0" applyFont="1" applyFill="1" applyAlignment="1">
      <alignment vertical="top"/>
    </xf>
    <xf numFmtId="0" fontId="35" fillId="2" borderId="0" xfId="0" applyFont="1" applyFill="1"/>
    <xf numFmtId="0" fontId="2" fillId="8" borderId="4" xfId="0" applyFont="1" applyFill="1" applyBorder="1" applyAlignment="1">
      <alignment vertical="center"/>
    </xf>
    <xf numFmtId="2" fontId="7" fillId="5" borderId="44" xfId="0" applyNumberFormat="1" applyFont="1" applyFill="1" applyBorder="1" applyAlignment="1">
      <alignment vertical="center"/>
    </xf>
    <xf numFmtId="0" fontId="4" fillId="5" borderId="44" xfId="0" applyFont="1" applyFill="1" applyBorder="1" applyAlignment="1">
      <alignment vertical="center" wrapText="1"/>
    </xf>
    <xf numFmtId="3" fontId="4" fillId="5" borderId="44" xfId="0" applyNumberFormat="1" applyFont="1" applyFill="1" applyBorder="1" applyAlignment="1">
      <alignment vertical="center"/>
    </xf>
    <xf numFmtId="166" fontId="7" fillId="5" borderId="41" xfId="4" applyNumberFormat="1" applyFont="1" applyFill="1" applyBorder="1" applyAlignment="1">
      <alignment vertical="center"/>
    </xf>
    <xf numFmtId="3" fontId="7" fillId="6" borderId="44" xfId="0" applyNumberFormat="1" applyFont="1" applyFill="1" applyBorder="1" applyAlignment="1">
      <alignment vertical="center"/>
    </xf>
    <xf numFmtId="3" fontId="7" fillId="5" borderId="44" xfId="0" applyNumberFormat="1" applyFont="1" applyFill="1" applyBorder="1" applyAlignment="1">
      <alignment vertical="center"/>
    </xf>
    <xf numFmtId="0" fontId="3" fillId="3" borderId="49" xfId="0" applyFont="1" applyFill="1" applyBorder="1" applyAlignment="1">
      <alignment horizontal="center" vertical="center" wrapText="1"/>
    </xf>
    <xf numFmtId="166" fontId="2" fillId="8" borderId="53" xfId="0" applyNumberFormat="1" applyFont="1" applyFill="1" applyBorder="1" applyAlignment="1">
      <alignment vertical="center"/>
    </xf>
    <xf numFmtId="166" fontId="2" fillId="8" borderId="54" xfId="1" applyNumberFormat="1" applyFont="1" applyFill="1" applyBorder="1" applyAlignment="1">
      <alignment vertical="center"/>
    </xf>
    <xf numFmtId="166" fontId="3" fillId="3" borderId="20" xfId="0" applyNumberFormat="1" applyFont="1" applyFill="1" applyBorder="1" applyAlignment="1">
      <alignment horizontal="center" vertical="center" wrapText="1"/>
    </xf>
    <xf numFmtId="0" fontId="4" fillId="5" borderId="44" xfId="0" applyFont="1" applyFill="1" applyBorder="1" applyAlignment="1">
      <alignment vertical="center"/>
    </xf>
    <xf numFmtId="166" fontId="7" fillId="5" borderId="44" xfId="0" applyNumberFormat="1" applyFont="1" applyFill="1" applyBorder="1" applyAlignment="1">
      <alignment vertical="center"/>
    </xf>
    <xf numFmtId="166" fontId="2" fillId="5" borderId="44" xfId="1" applyNumberFormat="1" applyFont="1" applyFill="1" applyBorder="1" applyAlignment="1">
      <alignment vertical="center"/>
    </xf>
    <xf numFmtId="166" fontId="3" fillId="3" borderId="61" xfId="0" applyNumberFormat="1" applyFont="1" applyFill="1" applyBorder="1" applyAlignment="1">
      <alignment horizontal="center" vertical="center" wrapText="1"/>
    </xf>
    <xf numFmtId="0" fontId="3" fillId="3" borderId="62" xfId="0" applyFont="1" applyFill="1" applyBorder="1" applyAlignment="1">
      <alignment horizontal="center" vertical="center"/>
    </xf>
    <xf numFmtId="3" fontId="6" fillId="6" borderId="44" xfId="0" applyNumberFormat="1" applyFont="1" applyFill="1" applyBorder="1" applyAlignment="1">
      <alignment vertical="center" wrapText="1"/>
    </xf>
    <xf numFmtId="3" fontId="6" fillId="5" borderId="44" xfId="0" applyNumberFormat="1" applyFont="1" applyFill="1" applyBorder="1" applyAlignment="1">
      <alignment vertical="center" wrapText="1"/>
    </xf>
    <xf numFmtId="3" fontId="6" fillId="5" borderId="44" xfId="0" applyNumberFormat="1" applyFont="1" applyFill="1" applyBorder="1" applyAlignment="1">
      <alignment vertical="center"/>
    </xf>
    <xf numFmtId="3" fontId="7" fillId="5" borderId="44" xfId="0" applyNumberFormat="1" applyFont="1" applyFill="1" applyBorder="1" applyAlignment="1">
      <alignment vertical="center" wrapText="1"/>
    </xf>
    <xf numFmtId="166" fontId="3" fillId="3" borderId="41" xfId="0" applyNumberFormat="1" applyFont="1" applyFill="1" applyBorder="1" applyAlignment="1">
      <alignment horizontal="center" vertical="center" wrapText="1"/>
    </xf>
    <xf numFmtId="166" fontId="2" fillId="5" borderId="39" xfId="1" applyNumberFormat="1" applyFont="1" applyFill="1" applyBorder="1" applyAlignment="1">
      <alignment vertical="center"/>
    </xf>
    <xf numFmtId="166" fontId="7" fillId="5" borderId="39" xfId="0" applyNumberFormat="1" applyFont="1" applyFill="1" applyBorder="1" applyAlignment="1">
      <alignment vertical="center"/>
    </xf>
    <xf numFmtId="166" fontId="4" fillId="8" borderId="41" xfId="0" applyNumberFormat="1" applyFont="1" applyFill="1" applyBorder="1" applyAlignment="1">
      <alignment vertical="center"/>
    </xf>
    <xf numFmtId="166" fontId="7" fillId="8" borderId="40" xfId="1" applyNumberFormat="1" applyFont="1" applyFill="1" applyBorder="1" applyAlignment="1">
      <alignment vertical="center"/>
    </xf>
    <xf numFmtId="3" fontId="6" fillId="7" borderId="44" xfId="0" applyNumberFormat="1" applyFont="1" applyFill="1" applyBorder="1" applyAlignment="1">
      <alignment vertical="center" wrapText="1"/>
    </xf>
    <xf numFmtId="166" fontId="7" fillId="8" borderId="13" xfId="1" applyNumberFormat="1" applyFont="1" applyFill="1" applyBorder="1" applyAlignment="1">
      <alignment vertical="center"/>
    </xf>
    <xf numFmtId="166" fontId="4" fillId="8" borderId="44" xfId="0" applyNumberFormat="1" applyFont="1" applyFill="1" applyBorder="1" applyAlignment="1">
      <alignment vertical="center"/>
    </xf>
    <xf numFmtId="3" fontId="6" fillId="8" borderId="44" xfId="0" applyNumberFormat="1" applyFont="1" applyFill="1" applyBorder="1" applyAlignment="1">
      <alignment vertical="center"/>
    </xf>
    <xf numFmtId="3" fontId="6" fillId="8" borderId="44" xfId="0" applyNumberFormat="1" applyFont="1" applyFill="1" applyBorder="1" applyAlignment="1">
      <alignment vertical="center" wrapText="1"/>
    </xf>
    <xf numFmtId="3" fontId="7" fillId="7" borderId="44" xfId="0" applyNumberFormat="1" applyFont="1" applyFill="1" applyBorder="1" applyAlignment="1">
      <alignment vertical="center" wrapText="1"/>
    </xf>
    <xf numFmtId="166" fontId="4" fillId="8" borderId="37" xfId="0" applyNumberFormat="1" applyFont="1" applyFill="1" applyBorder="1" applyAlignment="1">
      <alignment vertical="center"/>
    </xf>
    <xf numFmtId="166" fontId="4" fillId="8" borderId="39" xfId="0" applyNumberFormat="1" applyFont="1" applyFill="1" applyBorder="1" applyAlignment="1">
      <alignment vertical="center"/>
    </xf>
    <xf numFmtId="3" fontId="6" fillId="8" borderId="39" xfId="0" applyNumberFormat="1" applyFont="1" applyFill="1" applyBorder="1" applyAlignment="1">
      <alignment vertical="center" wrapText="1"/>
    </xf>
    <xf numFmtId="0" fontId="5" fillId="5" borderId="53" xfId="0" applyFont="1" applyFill="1" applyBorder="1" applyAlignment="1">
      <alignment vertical="center"/>
    </xf>
    <xf numFmtId="166" fontId="2" fillId="5" borderId="4" xfId="1" applyNumberFormat="1" applyFont="1" applyFill="1" applyBorder="1" applyAlignment="1">
      <alignment vertical="center"/>
    </xf>
    <xf numFmtId="166" fontId="5" fillId="5" borderId="53" xfId="1" applyNumberFormat="1" applyFont="1" applyFill="1" applyBorder="1" applyAlignment="1">
      <alignment vertical="center"/>
    </xf>
    <xf numFmtId="166" fontId="5" fillId="5" borderId="54" xfId="1" applyNumberFormat="1" applyFont="1" applyFill="1" applyBorder="1" applyAlignment="1">
      <alignment vertical="center"/>
    </xf>
    <xf numFmtId="166" fontId="5" fillId="5" borderId="52" xfId="1" applyNumberFormat="1" applyFont="1" applyFill="1" applyBorder="1" applyAlignment="1">
      <alignment vertical="center"/>
    </xf>
    <xf numFmtId="166" fontId="5" fillId="8" borderId="53" xfId="0" applyNumberFormat="1" applyFont="1" applyFill="1" applyBorder="1" applyAlignment="1">
      <alignment vertical="center"/>
    </xf>
    <xf numFmtId="166" fontId="5" fillId="8" borderId="54" xfId="0" applyNumberFormat="1" applyFont="1" applyFill="1" applyBorder="1" applyAlignment="1">
      <alignment vertical="center"/>
    </xf>
    <xf numFmtId="166" fontId="2" fillId="8" borderId="52" xfId="1" applyNumberFormat="1" applyFont="1" applyFill="1" applyBorder="1" applyAlignment="1">
      <alignment vertical="center"/>
    </xf>
    <xf numFmtId="3" fontId="7" fillId="5" borderId="44" xfId="0" applyNumberFormat="1" applyFont="1" applyFill="1" applyBorder="1" applyAlignment="1">
      <alignment horizontal="right" vertical="center"/>
    </xf>
    <xf numFmtId="0" fontId="3" fillId="3" borderId="60" xfId="0" applyFont="1" applyFill="1" applyBorder="1" applyAlignment="1">
      <alignment horizontal="center" vertical="center"/>
    </xf>
    <xf numFmtId="0" fontId="3" fillId="3" borderId="64" xfId="0" applyFont="1" applyFill="1" applyBorder="1" applyAlignment="1">
      <alignment horizontal="center" vertical="center"/>
    </xf>
    <xf numFmtId="3" fontId="6" fillId="8" borderId="13" xfId="0" applyNumberFormat="1" applyFont="1" applyFill="1" applyBorder="1" applyAlignment="1">
      <alignment horizontal="right" vertical="center"/>
    </xf>
    <xf numFmtId="166" fontId="7" fillId="8" borderId="44" xfId="1" applyNumberFormat="1" applyFont="1" applyFill="1" applyBorder="1" applyAlignment="1">
      <alignment vertical="center"/>
    </xf>
    <xf numFmtId="166" fontId="4" fillId="8" borderId="44" xfId="1" applyNumberFormat="1" applyFont="1" applyFill="1" applyBorder="1" applyAlignment="1">
      <alignment vertical="center"/>
    </xf>
    <xf numFmtId="166" fontId="4" fillId="8" borderId="13" xfId="1" applyNumberFormat="1" applyFont="1" applyFill="1" applyBorder="1" applyAlignment="1">
      <alignment horizontal="right" vertical="center"/>
    </xf>
    <xf numFmtId="0" fontId="7" fillId="5" borderId="44" xfId="0" applyFont="1" applyFill="1" applyBorder="1" applyAlignment="1">
      <alignment horizontal="left" vertical="center"/>
    </xf>
    <xf numFmtId="166" fontId="7" fillId="5" borderId="40" xfId="1" applyNumberFormat="1" applyFont="1" applyFill="1" applyBorder="1" applyAlignment="1">
      <alignment vertical="center"/>
    </xf>
    <xf numFmtId="166" fontId="5" fillId="5" borderId="53" xfId="1" applyNumberFormat="1" applyFont="1" applyFill="1" applyBorder="1" applyAlignment="1">
      <alignment horizontal="center" vertical="center"/>
    </xf>
    <xf numFmtId="166" fontId="7" fillId="8" borderId="41" xfId="1" applyNumberFormat="1" applyFont="1" applyFill="1" applyBorder="1" applyAlignment="1">
      <alignment vertical="center"/>
    </xf>
    <xf numFmtId="166" fontId="7" fillId="5" borderId="41" xfId="1" applyNumberFormat="1" applyFont="1" applyFill="1" applyBorder="1" applyAlignment="1">
      <alignment horizontal="right" vertical="center"/>
    </xf>
    <xf numFmtId="166" fontId="7" fillId="5" borderId="44" xfId="1" applyNumberFormat="1" applyFont="1" applyFill="1" applyBorder="1" applyAlignment="1">
      <alignment horizontal="right" vertical="center"/>
    </xf>
    <xf numFmtId="0" fontId="2" fillId="8" borderId="4" xfId="0" applyFont="1" applyFill="1" applyBorder="1" applyAlignment="1">
      <alignment horizontal="left" vertical="center"/>
    </xf>
    <xf numFmtId="166" fontId="2" fillId="8" borderId="53" xfId="1" applyNumberFormat="1" applyFont="1" applyFill="1" applyBorder="1" applyAlignment="1">
      <alignment vertical="center"/>
    </xf>
    <xf numFmtId="166" fontId="2" fillId="8" borderId="53" xfId="1" applyNumberFormat="1" applyFont="1" applyFill="1" applyBorder="1" applyAlignment="1">
      <alignment horizontal="right" vertical="center"/>
    </xf>
    <xf numFmtId="0" fontId="7" fillId="5" borderId="41" xfId="0" applyFont="1" applyFill="1" applyBorder="1" applyAlignment="1">
      <alignment horizontal="left" vertical="center"/>
    </xf>
    <xf numFmtId="166" fontId="7" fillId="5" borderId="40" xfId="7" applyNumberFormat="1" applyFont="1" applyFill="1" applyBorder="1" applyAlignment="1">
      <alignment vertical="center"/>
    </xf>
    <xf numFmtId="166" fontId="7" fillId="5" borderId="13" xfId="7" applyNumberFormat="1" applyFont="1" applyFill="1" applyBorder="1" applyAlignment="1">
      <alignment vertical="center"/>
    </xf>
    <xf numFmtId="0" fontId="7" fillId="5" borderId="41" xfId="0" applyFont="1" applyFill="1" applyBorder="1" applyAlignment="1">
      <alignment vertical="center"/>
    </xf>
    <xf numFmtId="0" fontId="7" fillId="5" borderId="40" xfId="6" applyFont="1" applyFill="1" applyBorder="1" applyAlignment="1">
      <alignment vertical="center"/>
    </xf>
    <xf numFmtId="0" fontId="7" fillId="5" borderId="44" xfId="0" applyFont="1" applyFill="1" applyBorder="1" applyAlignment="1">
      <alignment vertical="center"/>
    </xf>
    <xf numFmtId="0" fontId="7" fillId="5" borderId="13" xfId="6" applyFont="1" applyFill="1" applyBorder="1" applyAlignment="1">
      <alignment vertical="center"/>
    </xf>
    <xf numFmtId="0" fontId="7" fillId="5" borderId="41" xfId="6" applyFont="1" applyFill="1" applyBorder="1" applyAlignment="1">
      <alignment vertical="center"/>
    </xf>
    <xf numFmtId="0" fontId="7" fillId="5" borderId="40" xfId="0" applyFont="1" applyFill="1" applyBorder="1" applyAlignment="1">
      <alignment vertical="center"/>
    </xf>
    <xf numFmtId="0" fontId="7" fillId="5" borderId="44" xfId="6" applyFont="1" applyFill="1" applyBorder="1" applyAlignment="1">
      <alignment vertical="center"/>
    </xf>
    <xf numFmtId="0" fontId="7" fillId="5" borderId="13" xfId="0" applyFont="1" applyFill="1" applyBorder="1" applyAlignment="1">
      <alignment vertical="center"/>
    </xf>
    <xf numFmtId="166" fontId="7" fillId="8" borderId="40" xfId="7" applyNumberFormat="1" applyFont="1" applyFill="1" applyBorder="1" applyAlignment="1" applyProtection="1">
      <alignment vertical="center"/>
    </xf>
    <xf numFmtId="166" fontId="7" fillId="8" borderId="13" xfId="7" applyNumberFormat="1" applyFont="1" applyFill="1" applyBorder="1" applyAlignment="1" applyProtection="1">
      <alignment vertical="center"/>
    </xf>
    <xf numFmtId="166" fontId="7" fillId="8" borderId="41" xfId="7" applyNumberFormat="1" applyFont="1" applyFill="1" applyBorder="1" applyAlignment="1" applyProtection="1">
      <alignment vertical="center"/>
    </xf>
    <xf numFmtId="166" fontId="7" fillId="8" borderId="44" xfId="7" applyNumberFormat="1" applyFont="1" applyFill="1" applyBorder="1" applyAlignment="1" applyProtection="1">
      <alignment vertical="center"/>
    </xf>
    <xf numFmtId="0" fontId="7" fillId="5" borderId="37" xfId="0" applyFont="1" applyFill="1" applyBorder="1" applyAlignment="1">
      <alignment horizontal="right" vertical="center"/>
    </xf>
    <xf numFmtId="0" fontId="7" fillId="5" borderId="39" xfId="0" applyFont="1" applyFill="1" applyBorder="1" applyAlignment="1">
      <alignment horizontal="right" vertical="center"/>
    </xf>
    <xf numFmtId="0" fontId="2" fillId="8" borderId="53" xfId="0" applyFont="1" applyFill="1" applyBorder="1" applyAlignment="1">
      <alignment horizontal="left" vertical="center"/>
    </xf>
    <xf numFmtId="166" fontId="2" fillId="8" borderId="53" xfId="7" applyNumberFormat="1" applyFont="1" applyFill="1" applyBorder="1" applyAlignment="1">
      <alignment vertical="center"/>
    </xf>
    <xf numFmtId="166" fontId="2" fillId="8" borderId="54" xfId="7" applyNumberFormat="1" applyFont="1" applyFill="1" applyBorder="1" applyAlignment="1">
      <alignment horizontal="right" vertical="center"/>
    </xf>
    <xf numFmtId="166" fontId="2" fillId="8" borderId="52" xfId="7" applyNumberFormat="1" applyFont="1" applyFill="1" applyBorder="1" applyAlignment="1">
      <alignment vertical="center"/>
    </xf>
    <xf numFmtId="166" fontId="2" fillId="8" borderId="4" xfId="7" applyNumberFormat="1" applyFont="1" applyFill="1" applyBorder="1" applyAlignment="1">
      <alignment vertical="center"/>
    </xf>
    <xf numFmtId="0" fontId="26" fillId="2" borderId="0" xfId="0" applyFont="1" applyFill="1"/>
    <xf numFmtId="0" fontId="29" fillId="2" borderId="0" xfId="0" applyFont="1" applyFill="1"/>
    <xf numFmtId="0" fontId="15" fillId="4" borderId="0" xfId="0" applyFont="1" applyFill="1" applyAlignment="1">
      <alignment horizontal="left" vertical="center"/>
    </xf>
    <xf numFmtId="166" fontId="6" fillId="5" borderId="0" xfId="1" applyNumberFormat="1" applyFont="1" applyFill="1" applyBorder="1" applyAlignment="1">
      <alignment horizontal="right" vertical="center"/>
    </xf>
    <xf numFmtId="166" fontId="5" fillId="5" borderId="1" xfId="1" applyNumberFormat="1" applyFont="1" applyFill="1" applyBorder="1" applyAlignment="1">
      <alignment horizontal="right" vertical="center"/>
    </xf>
    <xf numFmtId="166" fontId="4" fillId="8" borderId="3" xfId="1" applyNumberFormat="1" applyFont="1" applyFill="1" applyBorder="1" applyAlignment="1">
      <alignment horizontal="right" vertical="center"/>
    </xf>
    <xf numFmtId="166" fontId="7" fillId="5" borderId="2" xfId="0" applyNumberFormat="1" applyFont="1" applyFill="1" applyBorder="1" applyAlignment="1">
      <alignment vertical="center"/>
    </xf>
    <xf numFmtId="166" fontId="7" fillId="8" borderId="2" xfId="0" applyNumberFormat="1" applyFont="1" applyFill="1" applyBorder="1" applyAlignment="1">
      <alignment vertical="center"/>
    </xf>
    <xf numFmtId="166" fontId="7" fillId="5" borderId="1" xfId="0" applyNumberFormat="1" applyFont="1" applyFill="1" applyBorder="1" applyAlignment="1">
      <alignment vertical="center"/>
    </xf>
    <xf numFmtId="166" fontId="7" fillId="8" borderId="1" xfId="0" applyNumberFormat="1" applyFont="1" applyFill="1" applyBorder="1" applyAlignment="1">
      <alignment vertical="center"/>
    </xf>
    <xf numFmtId="166" fontId="4" fillId="5" borderId="0" xfId="0" applyNumberFormat="1" applyFont="1" applyFill="1" applyAlignment="1">
      <alignment horizontal="right" vertical="center"/>
    </xf>
    <xf numFmtId="166" fontId="4" fillId="8" borderId="0" xfId="0" applyNumberFormat="1" applyFont="1" applyFill="1" applyAlignment="1">
      <alignment horizontal="right" vertical="center"/>
    </xf>
    <xf numFmtId="166" fontId="6" fillId="6" borderId="0" xfId="0" applyNumberFormat="1" applyFont="1" applyFill="1" applyAlignment="1">
      <alignment horizontal="right" vertical="center"/>
    </xf>
    <xf numFmtId="166" fontId="6" fillId="7" borderId="0" xfId="0" applyNumberFormat="1" applyFont="1" applyFill="1" applyAlignment="1">
      <alignment horizontal="right" vertical="center"/>
    </xf>
    <xf numFmtId="166" fontId="9" fillId="5" borderId="3" xfId="0" applyNumberFormat="1" applyFont="1" applyFill="1" applyBorder="1" applyAlignment="1">
      <alignment horizontal="right" vertical="center"/>
    </xf>
    <xf numFmtId="166" fontId="9" fillId="8" borderId="3" xfId="0" applyNumberFormat="1" applyFont="1" applyFill="1" applyBorder="1" applyAlignment="1">
      <alignment horizontal="right" vertical="center"/>
    </xf>
    <xf numFmtId="166" fontId="5" fillId="5" borderId="4" xfId="1" applyNumberFormat="1" applyFont="1" applyFill="1" applyBorder="1" applyAlignment="1">
      <alignment horizontal="right" vertical="center"/>
    </xf>
    <xf numFmtId="166" fontId="4" fillId="8" borderId="0" xfId="3" applyNumberFormat="1" applyFont="1" applyFill="1" applyBorder="1" applyAlignment="1">
      <alignment horizontal="right" vertical="center"/>
    </xf>
    <xf numFmtId="166" fontId="5" fillId="8" borderId="4" xfId="1" applyNumberFormat="1" applyFont="1" applyFill="1" applyBorder="1" applyAlignment="1">
      <alignment horizontal="right" vertical="center"/>
    </xf>
    <xf numFmtId="166" fontId="5" fillId="5" borderId="3" xfId="1" applyNumberFormat="1" applyFont="1" applyFill="1" applyBorder="1" applyAlignment="1">
      <alignment horizontal="right" vertical="center"/>
    </xf>
    <xf numFmtId="166" fontId="5" fillId="8" borderId="3" xfId="1" applyNumberFormat="1" applyFont="1" applyFill="1" applyBorder="1" applyAlignment="1">
      <alignment horizontal="right" vertical="center"/>
    </xf>
    <xf numFmtId="166" fontId="6" fillId="5" borderId="0" xfId="1" applyNumberFormat="1" applyFont="1" applyFill="1" applyAlignment="1">
      <alignment vertical="center" wrapText="1"/>
    </xf>
    <xf numFmtId="166" fontId="6" fillId="8" borderId="0" xfId="1" applyNumberFormat="1" applyFont="1" applyFill="1" applyAlignment="1">
      <alignment vertical="center" wrapText="1"/>
    </xf>
    <xf numFmtId="166" fontId="4" fillId="5" borderId="0" xfId="1" applyNumberFormat="1" applyFont="1" applyFill="1" applyBorder="1" applyAlignment="1">
      <alignment vertical="center"/>
    </xf>
    <xf numFmtId="166" fontId="4" fillId="8" borderId="0" xfId="1" applyNumberFormat="1" applyFont="1" applyFill="1" applyAlignment="1">
      <alignment vertical="center"/>
    </xf>
    <xf numFmtId="166" fontId="4" fillId="8" borderId="0" xfId="1" applyNumberFormat="1" applyFont="1" applyFill="1"/>
    <xf numFmtId="166" fontId="5" fillId="5" borderId="1" xfId="1" applyNumberFormat="1" applyFont="1" applyFill="1" applyBorder="1" applyAlignment="1">
      <alignment vertical="center"/>
    </xf>
    <xf numFmtId="166" fontId="5" fillId="8" borderId="1" xfId="1" applyNumberFormat="1" applyFont="1" applyFill="1" applyBorder="1" applyAlignment="1">
      <alignment vertical="center"/>
    </xf>
    <xf numFmtId="166" fontId="4" fillId="5" borderId="2" xfId="1" applyNumberFormat="1" applyFont="1" applyFill="1" applyBorder="1" applyAlignment="1">
      <alignment vertical="center"/>
    </xf>
    <xf numFmtId="166" fontId="5" fillId="5" borderId="3" xfId="1" applyNumberFormat="1" applyFont="1" applyFill="1" applyBorder="1" applyAlignment="1">
      <alignment vertical="center"/>
    </xf>
    <xf numFmtId="166" fontId="5" fillId="8" borderId="3" xfId="1" applyNumberFormat="1" applyFont="1" applyFill="1" applyBorder="1" applyAlignment="1">
      <alignment vertical="center"/>
    </xf>
    <xf numFmtId="166" fontId="5" fillId="5" borderId="5" xfId="1" applyNumberFormat="1" applyFont="1" applyFill="1" applyBorder="1" applyAlignment="1">
      <alignment vertical="center"/>
    </xf>
    <xf numFmtId="166" fontId="5" fillId="8" borderId="5" xfId="1" applyNumberFormat="1" applyFont="1" applyFill="1" applyBorder="1" applyAlignment="1">
      <alignment vertical="center"/>
    </xf>
    <xf numFmtId="164" fontId="7" fillId="5" borderId="40" xfId="1" applyNumberFormat="1" applyFont="1" applyFill="1" applyBorder="1" applyAlignment="1">
      <alignment vertical="center"/>
    </xf>
    <xf numFmtId="164" fontId="7" fillId="5" borderId="13" xfId="1" applyNumberFormat="1" applyFont="1" applyFill="1" applyBorder="1" applyAlignment="1">
      <alignment vertical="center"/>
    </xf>
    <xf numFmtId="164" fontId="2" fillId="8" borderId="52" xfId="0" applyNumberFormat="1" applyFont="1" applyFill="1" applyBorder="1" applyAlignment="1">
      <alignment vertical="center"/>
    </xf>
    <xf numFmtId="165" fontId="7" fillId="5" borderId="13" xfId="2" applyNumberFormat="1" applyFont="1" applyFill="1" applyBorder="1" applyAlignment="1">
      <alignment vertical="center"/>
    </xf>
    <xf numFmtId="165" fontId="5" fillId="5" borderId="52" xfId="1" applyNumberFormat="1" applyFont="1" applyFill="1" applyBorder="1" applyAlignment="1">
      <alignment vertical="center"/>
    </xf>
    <xf numFmtId="165" fontId="7" fillId="8" borderId="0" xfId="2" applyNumberFormat="1" applyFont="1" applyFill="1" applyBorder="1" applyAlignment="1">
      <alignment vertical="center"/>
    </xf>
    <xf numFmtId="165" fontId="5" fillId="8" borderId="4" xfId="1" applyNumberFormat="1" applyFont="1" applyFill="1" applyBorder="1" applyAlignment="1">
      <alignment vertical="center"/>
    </xf>
    <xf numFmtId="165" fontId="4" fillId="5" borderId="39" xfId="2" applyNumberFormat="1" applyFont="1" applyFill="1" applyBorder="1" applyAlignment="1">
      <alignment horizontal="right" vertical="center"/>
    </xf>
    <xf numFmtId="165" fontId="5" fillId="5" borderId="54" xfId="1" applyNumberFormat="1" applyFont="1" applyFill="1" applyBorder="1" applyAlignment="1">
      <alignment horizontal="right" vertical="center"/>
    </xf>
    <xf numFmtId="165" fontId="4" fillId="8" borderId="13" xfId="2" applyNumberFormat="1" applyFont="1" applyFill="1" applyBorder="1" applyAlignment="1">
      <alignment horizontal="right" vertical="center"/>
    </xf>
    <xf numFmtId="0" fontId="16" fillId="2" borderId="1" xfId="0" applyFont="1" applyFill="1" applyBorder="1"/>
    <xf numFmtId="0" fontId="4" fillId="2" borderId="1" xfId="0" applyFont="1" applyFill="1" applyBorder="1"/>
    <xf numFmtId="0" fontId="34" fillId="2" borderId="1" xfId="0" applyFont="1" applyFill="1" applyBorder="1"/>
    <xf numFmtId="0" fontId="29" fillId="2" borderId="1" xfId="0" applyFont="1" applyFill="1" applyBorder="1"/>
    <xf numFmtId="0" fontId="36" fillId="2" borderId="1" xfId="0" applyFont="1" applyFill="1" applyBorder="1"/>
    <xf numFmtId="0" fontId="20" fillId="2" borderId="1" xfId="0" applyFont="1" applyFill="1" applyBorder="1"/>
    <xf numFmtId="0" fontId="39" fillId="2" borderId="1" xfId="0" applyFont="1" applyFill="1" applyBorder="1"/>
    <xf numFmtId="0" fontId="16" fillId="2" borderId="1" xfId="0" quotePrefix="1" applyFont="1" applyFill="1" applyBorder="1"/>
    <xf numFmtId="0" fontId="34" fillId="2" borderId="1" xfId="0" applyFont="1" applyFill="1" applyBorder="1" applyAlignment="1">
      <alignment horizontal="left" vertical="top"/>
    </xf>
    <xf numFmtId="0" fontId="34" fillId="2" borderId="1" xfId="0" applyFont="1" applyFill="1" applyBorder="1" applyAlignment="1">
      <alignment vertical="top"/>
    </xf>
    <xf numFmtId="0" fontId="5" fillId="2" borderId="1" xfId="0" applyFont="1" applyFill="1" applyBorder="1" applyAlignment="1">
      <alignment vertical="top"/>
    </xf>
    <xf numFmtId="0" fontId="11" fillId="2" borderId="1" xfId="0" applyFont="1" applyFill="1" applyBorder="1" applyAlignment="1">
      <alignment horizontal="left" vertical="top"/>
    </xf>
    <xf numFmtId="0" fontId="2" fillId="2" borderId="1" xfId="0" applyFont="1" applyFill="1" applyBorder="1" applyAlignment="1">
      <alignment horizontal="left" vertical="top"/>
    </xf>
    <xf numFmtId="0" fontId="34" fillId="2" borderId="0" xfId="0" applyFont="1" applyFill="1" applyAlignment="1">
      <alignment vertical="top" wrapText="1"/>
    </xf>
    <xf numFmtId="0" fontId="7" fillId="0" borderId="1" xfId="0" applyFont="1" applyBorder="1" applyAlignment="1">
      <alignment horizontal="center" vertical="center"/>
    </xf>
    <xf numFmtId="0" fontId="4" fillId="0" borderId="1" xfId="0" applyFont="1" applyBorder="1" applyAlignment="1">
      <alignment vertical="center"/>
    </xf>
    <xf numFmtId="3" fontId="6" fillId="13" borderId="65" xfId="0" applyNumberFormat="1" applyFont="1" applyFill="1" applyBorder="1" applyAlignment="1">
      <alignment horizontal="right" vertical="center"/>
    </xf>
    <xf numFmtId="164" fontId="7" fillId="5" borderId="0" xfId="1" applyNumberFormat="1" applyFont="1" applyFill="1" applyBorder="1" applyAlignment="1">
      <alignment horizontal="right" vertical="center"/>
    </xf>
    <xf numFmtId="164" fontId="4" fillId="5" borderId="3" xfId="1" applyNumberFormat="1" applyFont="1" applyFill="1" applyBorder="1" applyAlignment="1">
      <alignment horizontal="right" vertical="center"/>
    </xf>
    <xf numFmtId="0" fontId="7" fillId="5" borderId="66" xfId="0" applyFont="1" applyFill="1" applyBorder="1" applyAlignment="1">
      <alignment vertical="center" wrapText="1"/>
    </xf>
    <xf numFmtId="164" fontId="7" fillId="5" borderId="65" xfId="0" applyNumberFormat="1" applyFont="1" applyFill="1" applyBorder="1" applyAlignment="1">
      <alignment vertical="center"/>
    </xf>
    <xf numFmtId="164" fontId="7" fillId="8" borderId="65" xfId="0" applyNumberFormat="1" applyFont="1" applyFill="1" applyBorder="1" applyAlignment="1">
      <alignment vertical="center"/>
    </xf>
    <xf numFmtId="3" fontId="6" fillId="6" borderId="0" xfId="0" applyNumberFormat="1" applyFont="1" applyFill="1" applyAlignment="1">
      <alignment horizontal="right" vertical="center"/>
    </xf>
    <xf numFmtId="3" fontId="6" fillId="13" borderId="0" xfId="0" applyNumberFormat="1" applyFont="1" applyFill="1" applyAlignment="1">
      <alignment horizontal="right" vertical="center"/>
    </xf>
    <xf numFmtId="0" fontId="4" fillId="5" borderId="65" xfId="0" applyFont="1" applyFill="1" applyBorder="1"/>
    <xf numFmtId="164" fontId="6" fillId="6" borderId="0" xfId="0" applyNumberFormat="1" applyFont="1" applyFill="1" applyAlignment="1">
      <alignment horizontal="right" vertical="center"/>
    </xf>
    <xf numFmtId="164" fontId="6" fillId="13" borderId="0" xfId="0" applyNumberFormat="1" applyFont="1" applyFill="1" applyAlignment="1">
      <alignment horizontal="right" vertical="center"/>
    </xf>
    <xf numFmtId="164" fontId="6" fillId="13" borderId="65" xfId="0" applyNumberFormat="1" applyFont="1" applyFill="1" applyBorder="1" applyAlignment="1">
      <alignment horizontal="right" vertical="center"/>
    </xf>
    <xf numFmtId="167" fontId="6" fillId="6" borderId="0" xfId="0" applyNumberFormat="1" applyFont="1" applyFill="1" applyAlignment="1">
      <alignment horizontal="right" vertical="center"/>
    </xf>
    <xf numFmtId="167" fontId="6" fillId="13" borderId="0" xfId="0" applyNumberFormat="1" applyFont="1" applyFill="1" applyAlignment="1">
      <alignment horizontal="right" vertical="center"/>
    </xf>
    <xf numFmtId="167" fontId="6" fillId="13" borderId="65" xfId="0" applyNumberFormat="1" applyFont="1" applyFill="1" applyBorder="1" applyAlignment="1">
      <alignment horizontal="right" vertical="center"/>
    </xf>
    <xf numFmtId="0" fontId="17" fillId="9" borderId="16" xfId="0" applyFont="1" applyFill="1" applyBorder="1" applyAlignment="1">
      <alignment horizontal="center" vertical="center" wrapText="1"/>
    </xf>
    <xf numFmtId="0" fontId="6" fillId="6" borderId="14" xfId="0" applyFont="1" applyFill="1" applyBorder="1" applyAlignment="1">
      <alignment horizontal="left" vertical="center" wrapText="1"/>
    </xf>
    <xf numFmtId="3" fontId="7" fillId="2" borderId="0" xfId="0" quotePrefix="1" applyNumberFormat="1" applyFont="1" applyFill="1"/>
    <xf numFmtId="171" fontId="7" fillId="2" borderId="0" xfId="2" applyNumberFormat="1" applyFont="1" applyFill="1"/>
    <xf numFmtId="164" fontId="4" fillId="8" borderId="3" xfId="1" applyNumberFormat="1" applyFont="1" applyFill="1" applyBorder="1" applyAlignment="1">
      <alignment horizontal="right" vertical="center"/>
    </xf>
    <xf numFmtId="9" fontId="4" fillId="0" borderId="0" xfId="2" applyFont="1"/>
    <xf numFmtId="0" fontId="6" fillId="13" borderId="27" xfId="0" applyFont="1" applyFill="1" applyBorder="1" applyAlignment="1">
      <alignment horizontal="left" vertical="center" wrapText="1"/>
    </xf>
    <xf numFmtId="171" fontId="4" fillId="2" borderId="0" xfId="2" applyNumberFormat="1" applyFont="1" applyFill="1"/>
    <xf numFmtId="171" fontId="4" fillId="0" borderId="0" xfId="2" applyNumberFormat="1" applyFont="1"/>
    <xf numFmtId="43" fontId="0" fillId="0" borderId="0" xfId="1" applyFont="1"/>
    <xf numFmtId="164" fontId="0" fillId="0" borderId="0" xfId="1" applyNumberFormat="1" applyFont="1"/>
    <xf numFmtId="166" fontId="0" fillId="0" borderId="0" xfId="1" applyNumberFormat="1" applyFont="1"/>
    <xf numFmtId="166" fontId="0" fillId="0" borderId="0" xfId="0" applyNumberFormat="1"/>
    <xf numFmtId="43" fontId="0" fillId="0" borderId="0" xfId="0" applyNumberFormat="1"/>
    <xf numFmtId="165" fontId="0" fillId="0" borderId="0" xfId="0" applyNumberFormat="1"/>
    <xf numFmtId="167" fontId="0" fillId="0" borderId="0" xfId="0" applyNumberFormat="1"/>
    <xf numFmtId="166" fontId="18" fillId="2" borderId="0" xfId="0" applyNumberFormat="1" applyFont="1" applyFill="1"/>
    <xf numFmtId="2" fontId="4" fillId="5" borderId="2" xfId="0" applyNumberFormat="1" applyFont="1" applyFill="1" applyBorder="1" applyAlignment="1">
      <alignment horizontal="right" vertical="center"/>
    </xf>
    <xf numFmtId="2" fontId="4" fillId="5" borderId="0" xfId="0" applyNumberFormat="1" applyFont="1" applyFill="1" applyAlignment="1">
      <alignment horizontal="right" vertical="center"/>
    </xf>
    <xf numFmtId="2" fontId="5" fillId="5" borderId="1" xfId="0" applyNumberFormat="1" applyFont="1" applyFill="1" applyBorder="1" applyAlignment="1">
      <alignment horizontal="right" vertical="center"/>
    </xf>
    <xf numFmtId="2" fontId="7" fillId="5" borderId="0" xfId="1" applyNumberFormat="1" applyFont="1" applyFill="1" applyBorder="1" applyAlignment="1">
      <alignment horizontal="right" vertical="center"/>
    </xf>
    <xf numFmtId="2" fontId="5" fillId="5" borderId="1" xfId="1" applyNumberFormat="1" applyFont="1" applyFill="1" applyBorder="1" applyAlignment="1">
      <alignment horizontal="right" vertical="center"/>
    </xf>
    <xf numFmtId="2" fontId="7" fillId="8" borderId="0" xfId="1" applyNumberFormat="1" applyFont="1" applyFill="1" applyBorder="1" applyAlignment="1">
      <alignment horizontal="right" vertical="center"/>
    </xf>
    <xf numFmtId="2" fontId="5" fillId="8" borderId="1" xfId="1" applyNumberFormat="1" applyFont="1" applyFill="1" applyBorder="1" applyAlignment="1">
      <alignment horizontal="right" vertical="center"/>
    </xf>
    <xf numFmtId="0" fontId="19" fillId="3" borderId="19" xfId="0" applyFont="1" applyFill="1" applyBorder="1" applyAlignment="1">
      <alignment horizontal="center" vertical="center"/>
    </xf>
    <xf numFmtId="0" fontId="19" fillId="14" borderId="18" xfId="0" applyFont="1" applyFill="1" applyBorder="1" applyAlignment="1">
      <alignment horizontal="center" vertical="center"/>
    </xf>
    <xf numFmtId="167" fontId="6" fillId="15" borderId="0" xfId="0" applyNumberFormat="1" applyFont="1" applyFill="1" applyAlignment="1">
      <alignment horizontal="right" vertical="center"/>
    </xf>
    <xf numFmtId="167" fontId="6" fillId="15" borderId="65" xfId="0" applyNumberFormat="1" applyFont="1" applyFill="1" applyBorder="1" applyAlignment="1">
      <alignment horizontal="right" vertical="center"/>
    </xf>
    <xf numFmtId="3" fontId="6" fillId="15" borderId="0" xfId="0" applyNumberFormat="1" applyFont="1" applyFill="1" applyAlignment="1">
      <alignment horizontal="right" vertical="center"/>
    </xf>
    <xf numFmtId="3" fontId="6" fillId="15" borderId="65" xfId="0" applyNumberFormat="1" applyFont="1" applyFill="1" applyBorder="1" applyAlignment="1">
      <alignment horizontal="right" vertical="center"/>
    </xf>
    <xf numFmtId="166" fontId="5" fillId="5" borderId="4" xfId="1" applyNumberFormat="1" applyFont="1" applyFill="1" applyBorder="1" applyAlignment="1">
      <alignment vertical="center"/>
    </xf>
    <xf numFmtId="166" fontId="5" fillId="8" borderId="0" xfId="1" applyNumberFormat="1" applyFont="1" applyFill="1" applyBorder="1" applyAlignment="1">
      <alignment horizontal="right" vertical="center"/>
    </xf>
    <xf numFmtId="166" fontId="5" fillId="5" borderId="68" xfId="0" applyNumberFormat="1" applyFont="1" applyFill="1" applyBorder="1"/>
    <xf numFmtId="166" fontId="5" fillId="8" borderId="68" xfId="0" applyNumberFormat="1" applyFont="1" applyFill="1" applyBorder="1"/>
    <xf numFmtId="43" fontId="7" fillId="8" borderId="37" xfId="1" applyFont="1" applyFill="1" applyBorder="1" applyAlignment="1">
      <alignment vertical="center"/>
    </xf>
    <xf numFmtId="43" fontId="8" fillId="2" borderId="0" xfId="0" applyNumberFormat="1" applyFont="1" applyFill="1"/>
    <xf numFmtId="166" fontId="4" fillId="5" borderId="0" xfId="0" applyNumberFormat="1" applyFont="1" applyFill="1" applyAlignment="1">
      <alignment horizontal="center" vertical="center"/>
    </xf>
    <xf numFmtId="166" fontId="4" fillId="8" borderId="0" xfId="1" applyNumberFormat="1" applyFont="1" applyFill="1" applyBorder="1" applyAlignment="1">
      <alignment horizontal="center" vertical="center"/>
    </xf>
    <xf numFmtId="166" fontId="11" fillId="2" borderId="0" xfId="0" applyNumberFormat="1" applyFont="1" applyFill="1" applyAlignment="1">
      <alignment horizontal="left" vertical="top"/>
    </xf>
    <xf numFmtId="164" fontId="12" fillId="2" borderId="0" xfId="1" applyNumberFormat="1" applyFont="1" applyFill="1"/>
    <xf numFmtId="2" fontId="7" fillId="8" borderId="2" xfId="1" applyNumberFormat="1" applyFont="1" applyFill="1" applyBorder="1" applyAlignment="1">
      <alignment horizontal="right" vertical="center"/>
    </xf>
    <xf numFmtId="165" fontId="4" fillId="5" borderId="0" xfId="0" applyNumberFormat="1" applyFont="1" applyFill="1" applyAlignment="1">
      <alignment horizontal="center" vertical="center"/>
    </xf>
    <xf numFmtId="165" fontId="4" fillId="8" borderId="0" xfId="0" applyNumberFormat="1" applyFont="1" applyFill="1" applyAlignment="1">
      <alignment horizontal="center" vertical="center"/>
    </xf>
    <xf numFmtId="0" fontId="18" fillId="2" borderId="0" xfId="0" applyFont="1" applyFill="1" applyAlignment="1">
      <alignment horizontal="left" vertical="top"/>
    </xf>
    <xf numFmtId="0" fontId="4" fillId="2" borderId="14" xfId="0" applyFont="1" applyFill="1" applyBorder="1"/>
    <xf numFmtId="0" fontId="4" fillId="2" borderId="31" xfId="0" applyFont="1" applyFill="1" applyBorder="1"/>
    <xf numFmtId="166" fontId="4" fillId="16" borderId="0" xfId="1" applyNumberFormat="1" applyFont="1" applyFill="1" applyBorder="1" applyAlignment="1">
      <alignment vertical="center"/>
    </xf>
    <xf numFmtId="3" fontId="6" fillId="16" borderId="44" xfId="0" applyNumberFormat="1" applyFont="1" applyFill="1" applyBorder="1" applyAlignment="1">
      <alignment vertical="center" wrapText="1"/>
    </xf>
    <xf numFmtId="166" fontId="4" fillId="16" borderId="39" xfId="0" applyNumberFormat="1" applyFont="1" applyFill="1" applyBorder="1" applyAlignment="1">
      <alignment vertical="center"/>
    </xf>
    <xf numFmtId="166" fontId="7" fillId="16" borderId="13" xfId="1" applyNumberFormat="1" applyFont="1" applyFill="1" applyBorder="1" applyAlignment="1">
      <alignment vertical="center"/>
    </xf>
    <xf numFmtId="165" fontId="7" fillId="16" borderId="0" xfId="2" applyNumberFormat="1" applyFont="1" applyFill="1" applyBorder="1" applyAlignment="1">
      <alignment vertical="center"/>
    </xf>
    <xf numFmtId="166" fontId="7" fillId="16" borderId="0" xfId="0" applyNumberFormat="1" applyFont="1" applyFill="1" applyAlignment="1">
      <alignment vertical="center"/>
    </xf>
    <xf numFmtId="166" fontId="7" fillId="16" borderId="39" xfId="0" applyNumberFormat="1" applyFont="1" applyFill="1" applyBorder="1" applyAlignment="1">
      <alignment vertical="center"/>
    </xf>
    <xf numFmtId="165" fontId="7" fillId="16" borderId="13" xfId="2" applyNumberFormat="1" applyFont="1" applyFill="1" applyBorder="1" applyAlignment="1">
      <alignment vertical="center"/>
    </xf>
    <xf numFmtId="3" fontId="7" fillId="16" borderId="44" xfId="0" applyNumberFormat="1" applyFont="1" applyFill="1" applyBorder="1" applyAlignment="1">
      <alignment horizontal="right" vertical="center"/>
    </xf>
    <xf numFmtId="165" fontId="4" fillId="16" borderId="39" xfId="2" applyNumberFormat="1" applyFont="1" applyFill="1" applyBorder="1" applyAlignment="1">
      <alignment horizontal="right" vertical="center"/>
    </xf>
    <xf numFmtId="166" fontId="4" fillId="16" borderId="13" xfId="1" applyNumberFormat="1" applyFont="1" applyFill="1" applyBorder="1" applyAlignment="1">
      <alignment horizontal="right" vertical="center"/>
    </xf>
    <xf numFmtId="3" fontId="6" fillId="16" borderId="13" xfId="0" applyNumberFormat="1" applyFont="1" applyFill="1" applyBorder="1" applyAlignment="1">
      <alignment horizontal="right" vertical="center"/>
    </xf>
    <xf numFmtId="165" fontId="4" fillId="16" borderId="13" xfId="2" applyNumberFormat="1" applyFont="1" applyFill="1" applyBorder="1" applyAlignment="1">
      <alignment horizontal="right" vertical="center"/>
    </xf>
    <xf numFmtId="0" fontId="4" fillId="11" borderId="14" xfId="0" applyFont="1" applyFill="1" applyBorder="1" applyAlignment="1">
      <alignment horizontal="left" vertical="center"/>
    </xf>
    <xf numFmtId="0" fontId="5" fillId="11" borderId="14" xfId="0" applyFont="1" applyFill="1" applyBorder="1" applyAlignment="1">
      <alignment horizontal="left" vertical="center"/>
    </xf>
    <xf numFmtId="0" fontId="4" fillId="11" borderId="20" xfId="0" applyFont="1" applyFill="1" applyBorder="1" applyAlignment="1">
      <alignment horizontal="left" vertical="center"/>
    </xf>
    <xf numFmtId="0" fontId="37" fillId="0" borderId="0" xfId="0" applyFont="1" applyAlignment="1">
      <alignment vertical="center"/>
    </xf>
    <xf numFmtId="0" fontId="4" fillId="11" borderId="23" xfId="0" applyFont="1" applyFill="1" applyBorder="1" applyAlignment="1">
      <alignment horizontal="left" vertical="center"/>
    </xf>
    <xf numFmtId="0" fontId="4" fillId="11" borderId="24" xfId="0" applyFont="1" applyFill="1" applyBorder="1" applyAlignment="1">
      <alignment horizontal="left" vertical="center"/>
    </xf>
    <xf numFmtId="0" fontId="5" fillId="11" borderId="24" xfId="0" applyFont="1" applyFill="1" applyBorder="1" applyAlignment="1">
      <alignment horizontal="left" vertical="center"/>
    </xf>
    <xf numFmtId="0" fontId="5" fillId="11" borderId="27" xfId="0" applyFont="1" applyFill="1" applyBorder="1" applyAlignment="1">
      <alignment horizontal="left" vertical="center"/>
    </xf>
    <xf numFmtId="166" fontId="4" fillId="11" borderId="0" xfId="1" applyNumberFormat="1" applyFont="1" applyFill="1" applyBorder="1" applyAlignment="1">
      <alignment vertical="center"/>
    </xf>
    <xf numFmtId="164" fontId="4" fillId="11" borderId="1" xfId="1" applyNumberFormat="1" applyFont="1" applyFill="1" applyBorder="1" applyAlignment="1">
      <alignment vertical="center"/>
    </xf>
    <xf numFmtId="164" fontId="4" fillId="8" borderId="1" xfId="1" applyNumberFormat="1" applyFont="1" applyFill="1" applyBorder="1" applyAlignment="1">
      <alignment vertical="center"/>
    </xf>
    <xf numFmtId="166" fontId="4" fillId="11" borderId="2" xfId="1" applyNumberFormat="1" applyFont="1" applyFill="1" applyBorder="1" applyAlignment="1">
      <alignment vertical="center"/>
    </xf>
    <xf numFmtId="166" fontId="4" fillId="8" borderId="2" xfId="1" applyNumberFormat="1" applyFont="1" applyFill="1" applyBorder="1" applyAlignment="1">
      <alignment vertical="center"/>
    </xf>
    <xf numFmtId="166" fontId="5" fillId="11" borderId="2" xfId="1" applyNumberFormat="1" applyFont="1" applyFill="1" applyBorder="1" applyAlignment="1">
      <alignment vertical="center"/>
    </xf>
    <xf numFmtId="166" fontId="5" fillId="8" borderId="2" xfId="1" applyNumberFormat="1" applyFont="1" applyFill="1" applyBorder="1" applyAlignment="1">
      <alignment vertical="center"/>
    </xf>
    <xf numFmtId="166" fontId="5" fillId="11" borderId="0" xfId="1" applyNumberFormat="1" applyFont="1" applyFill="1" applyBorder="1" applyAlignment="1">
      <alignment vertical="center"/>
    </xf>
    <xf numFmtId="166" fontId="5" fillId="8" borderId="0" xfId="1" applyNumberFormat="1" applyFont="1" applyFill="1" applyBorder="1" applyAlignment="1">
      <alignment vertical="center"/>
    </xf>
    <xf numFmtId="164" fontId="5" fillId="11" borderId="5" xfId="1" applyNumberFormat="1" applyFont="1" applyFill="1" applyBorder="1" applyAlignment="1">
      <alignment vertical="center"/>
    </xf>
    <xf numFmtId="164" fontId="5" fillId="8" borderId="5" xfId="1" applyNumberFormat="1" applyFont="1" applyFill="1" applyBorder="1" applyAlignment="1">
      <alignment vertical="center"/>
    </xf>
    <xf numFmtId="0" fontId="37" fillId="0" borderId="0" xfId="0" applyFont="1"/>
    <xf numFmtId="0" fontId="7" fillId="0" borderId="0" xfId="0" applyFont="1"/>
    <xf numFmtId="0" fontId="37" fillId="0" borderId="0" xfId="0" applyFont="1" applyAlignment="1">
      <alignment horizontal="left"/>
    </xf>
    <xf numFmtId="0" fontId="7" fillId="5" borderId="3" xfId="0" applyFont="1" applyFill="1" applyBorder="1" applyAlignment="1">
      <alignment horizontal="left" vertical="center" wrapText="1"/>
    </xf>
    <xf numFmtId="164" fontId="7" fillId="5" borderId="13" xfId="0" applyNumberFormat="1" applyFont="1" applyFill="1" applyBorder="1" applyAlignment="1">
      <alignment vertical="center"/>
    </xf>
    <xf numFmtId="166" fontId="4" fillId="8" borderId="39" xfId="1" applyNumberFormat="1" applyFont="1" applyFill="1" applyBorder="1" applyAlignment="1">
      <alignment vertical="center"/>
    </xf>
    <xf numFmtId="166" fontId="4" fillId="16" borderId="44" xfId="1" applyNumberFormat="1" applyFont="1" applyFill="1" applyBorder="1" applyAlignment="1">
      <alignment vertical="center"/>
    </xf>
    <xf numFmtId="166" fontId="4" fillId="16" borderId="39" xfId="1" applyNumberFormat="1" applyFont="1" applyFill="1" applyBorder="1" applyAlignment="1">
      <alignment vertical="center"/>
    </xf>
    <xf numFmtId="166" fontId="5" fillId="8" borderId="53" xfId="1" applyNumberFormat="1" applyFont="1" applyFill="1" applyBorder="1" applyAlignment="1">
      <alignment vertical="center"/>
    </xf>
    <xf numFmtId="166" fontId="5" fillId="8" borderId="54" xfId="1" applyNumberFormat="1" applyFont="1" applyFill="1" applyBorder="1" applyAlignment="1">
      <alignment vertical="center"/>
    </xf>
    <xf numFmtId="166" fontId="5" fillId="8" borderId="52" xfId="1" applyNumberFormat="1" applyFont="1" applyFill="1" applyBorder="1" applyAlignment="1">
      <alignment vertical="center"/>
    </xf>
    <xf numFmtId="165" fontId="5" fillId="8" borderId="52" xfId="1" applyNumberFormat="1" applyFont="1" applyFill="1" applyBorder="1" applyAlignment="1">
      <alignment vertical="center"/>
    </xf>
    <xf numFmtId="0" fontId="2" fillId="4" borderId="13" xfId="0" applyFont="1" applyFill="1" applyBorder="1" applyAlignment="1">
      <alignment horizontal="center" vertical="center"/>
    </xf>
    <xf numFmtId="0" fontId="2" fillId="4" borderId="0" xfId="0" applyFont="1" applyFill="1" applyAlignment="1">
      <alignment horizontal="center"/>
    </xf>
    <xf numFmtId="0" fontId="39" fillId="4" borderId="13" xfId="10" applyFont="1" applyFill="1" applyBorder="1" applyAlignment="1">
      <alignment horizontal="center" vertical="center"/>
    </xf>
    <xf numFmtId="0" fontId="39" fillId="4" borderId="0" xfId="10" applyFont="1" applyFill="1" applyAlignment="1">
      <alignment vertical="center"/>
    </xf>
    <xf numFmtId="0" fontId="39" fillId="4" borderId="0" xfId="10" applyFont="1" applyFill="1" applyAlignment="1">
      <alignment vertical="center" wrapText="1"/>
    </xf>
    <xf numFmtId="0" fontId="25" fillId="0" borderId="5" xfId="0" applyFont="1" applyBorder="1" applyAlignment="1">
      <alignment horizontal="center"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1" fillId="0" borderId="9" xfId="0" applyFont="1" applyBorder="1" applyAlignment="1">
      <alignment horizontal="center" vertical="center"/>
    </xf>
    <xf numFmtId="0" fontId="21" fillId="0" borderId="0" xfId="0" applyFont="1" applyAlignment="1">
      <alignment horizontal="center" vertical="center"/>
    </xf>
    <xf numFmtId="0" fontId="21" fillId="0" borderId="10" xfId="0" applyFont="1" applyBorder="1" applyAlignment="1">
      <alignment horizontal="center" vertical="center"/>
    </xf>
    <xf numFmtId="0" fontId="23" fillId="0" borderId="0" xfId="0" applyFont="1" applyAlignment="1">
      <alignment horizontal="center" vertical="center" wrapText="1"/>
    </xf>
    <xf numFmtId="0" fontId="24" fillId="0" borderId="9" xfId="0" applyFont="1" applyBorder="1" applyAlignment="1">
      <alignment horizontal="center" vertical="center"/>
    </xf>
    <xf numFmtId="0" fontId="24" fillId="0" borderId="0" xfId="0" applyFont="1" applyAlignment="1">
      <alignment horizontal="center" vertical="center"/>
    </xf>
    <xf numFmtId="0" fontId="24" fillId="0" borderId="10" xfId="0" applyFont="1" applyBorder="1" applyAlignment="1">
      <alignment horizontal="center" vertical="center"/>
    </xf>
    <xf numFmtId="0" fontId="4" fillId="11" borderId="0" xfId="0" applyFont="1" applyFill="1" applyAlignment="1">
      <alignment horizontal="left" vertical="center" wrapText="1"/>
    </xf>
    <xf numFmtId="0" fontId="19" fillId="3" borderId="0" xfId="0" applyFont="1" applyFill="1" applyAlignment="1">
      <alignment horizontal="left" vertical="center" wrapText="1"/>
    </xf>
    <xf numFmtId="0" fontId="4" fillId="5" borderId="0" xfId="0" applyFont="1" applyFill="1" applyAlignment="1">
      <alignment horizontal="left" vertical="center" wrapText="1"/>
    </xf>
    <xf numFmtId="0" fontId="22" fillId="0" borderId="6" xfId="0" applyFont="1" applyBorder="1" applyAlignment="1">
      <alignment horizontal="center" vertical="top" wrapText="1"/>
    </xf>
    <xf numFmtId="0" fontId="22" fillId="0" borderId="7" xfId="0" applyFont="1" applyBorder="1" applyAlignment="1">
      <alignment horizontal="center" vertical="top" wrapText="1"/>
    </xf>
    <xf numFmtId="0" fontId="22" fillId="0" borderId="8" xfId="0" applyFont="1" applyBorder="1" applyAlignment="1">
      <alignment horizontal="center" vertical="top" wrapText="1"/>
    </xf>
    <xf numFmtId="0" fontId="22" fillId="0" borderId="9" xfId="0" applyFont="1" applyBorder="1" applyAlignment="1">
      <alignment horizontal="center" vertical="top" wrapText="1"/>
    </xf>
    <xf numFmtId="0" fontId="22" fillId="0" borderId="0" xfId="0" applyFont="1" applyAlignment="1">
      <alignment horizontal="center" vertical="top" wrapText="1"/>
    </xf>
    <xf numFmtId="0" fontId="22" fillId="0" borderId="10" xfId="0" applyFont="1" applyBorder="1" applyAlignment="1">
      <alignment horizontal="center" vertical="top" wrapText="1"/>
    </xf>
    <xf numFmtId="0" fontId="22" fillId="0" borderId="11" xfId="0" applyFont="1" applyBorder="1" applyAlignment="1">
      <alignment horizontal="center" vertical="top" wrapText="1"/>
    </xf>
    <xf numFmtId="0" fontId="22" fillId="0" borderId="5" xfId="0" applyFont="1" applyBorder="1" applyAlignment="1">
      <alignment horizontal="center" vertical="top" wrapText="1"/>
    </xf>
    <xf numFmtId="0" fontId="22" fillId="0" borderId="12" xfId="0" applyFont="1" applyBorder="1" applyAlignment="1">
      <alignment horizontal="center" vertical="top" wrapText="1"/>
    </xf>
    <xf numFmtId="0" fontId="34" fillId="2" borderId="1" xfId="0" applyFont="1" applyFill="1" applyBorder="1" applyAlignment="1">
      <alignment horizontal="left"/>
    </xf>
    <xf numFmtId="0" fontId="18" fillId="2" borderId="0" xfId="0" applyFont="1" applyFill="1" applyAlignment="1">
      <alignment horizontal="left" vertical="center" wrapText="1"/>
    </xf>
    <xf numFmtId="0" fontId="30" fillId="2" borderId="0" xfId="0" applyFont="1" applyFill="1" applyAlignment="1">
      <alignment horizontal="left" vertical="center" wrapText="1"/>
    </xf>
    <xf numFmtId="0" fontId="6" fillId="6" borderId="0" xfId="0" applyFont="1" applyFill="1" applyAlignment="1">
      <alignment horizontal="center" vertical="center" wrapText="1"/>
    </xf>
    <xf numFmtId="0" fontId="6" fillId="6" borderId="65" xfId="0" applyFont="1" applyFill="1" applyBorder="1" applyAlignment="1">
      <alignment horizontal="center" vertical="center" wrapText="1"/>
    </xf>
    <xf numFmtId="0" fontId="30" fillId="2" borderId="0" xfId="0" applyFont="1" applyFill="1" applyAlignment="1">
      <alignment horizontal="left" wrapText="1"/>
    </xf>
    <xf numFmtId="0" fontId="34" fillId="2" borderId="1" xfId="0" applyFont="1" applyFill="1" applyBorder="1" applyAlignment="1">
      <alignment horizontal="left" vertical="top" wrapText="1"/>
    </xf>
    <xf numFmtId="0" fontId="34" fillId="2" borderId="1" xfId="0" applyFont="1" applyFill="1" applyBorder="1" applyAlignment="1">
      <alignment horizontal="left" wrapText="1"/>
    </xf>
    <xf numFmtId="0" fontId="34" fillId="2" borderId="1" xfId="0" applyFont="1" applyFill="1" applyBorder="1" applyAlignment="1">
      <alignment wrapText="1"/>
    </xf>
    <xf numFmtId="0" fontId="30" fillId="0" borderId="0" xfId="0" applyFont="1" applyAlignment="1">
      <alignment horizontal="left" vertical="center" wrapText="1"/>
    </xf>
    <xf numFmtId="0" fontId="2" fillId="2" borderId="1" xfId="0" applyFont="1" applyFill="1" applyBorder="1" applyAlignment="1">
      <alignment horizontal="left"/>
    </xf>
    <xf numFmtId="0" fontId="40" fillId="2" borderId="0" xfId="0" applyFont="1" applyFill="1" applyAlignment="1">
      <alignment horizontal="left" wrapText="1"/>
    </xf>
    <xf numFmtId="0" fontId="4" fillId="5" borderId="3" xfId="0" applyFont="1" applyFill="1" applyBorder="1" applyAlignment="1">
      <alignment horizontal="left" vertical="center" wrapText="1"/>
    </xf>
    <xf numFmtId="0" fontId="4" fillId="5" borderId="25"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5" borderId="26" xfId="0" applyFont="1" applyFill="1" applyBorder="1" applyAlignment="1">
      <alignment horizontal="left" vertical="center" wrapText="1"/>
    </xf>
    <xf numFmtId="0" fontId="4" fillId="5" borderId="1" xfId="0" applyFont="1" applyFill="1" applyBorder="1" applyAlignment="1">
      <alignment horizontal="left" vertical="center" wrapText="1"/>
    </xf>
    <xf numFmtId="0" fontId="34" fillId="2" borderId="0" xfId="0" applyFont="1" applyFill="1" applyAlignment="1">
      <alignment horizontal="left" vertical="top"/>
    </xf>
    <xf numFmtId="0" fontId="34" fillId="2" borderId="1" xfId="0" applyFont="1" applyFill="1" applyBorder="1" applyAlignment="1">
      <alignment horizontal="left" vertical="top"/>
    </xf>
    <xf numFmtId="0" fontId="4" fillId="5" borderId="2" xfId="0" applyFont="1" applyFill="1" applyBorder="1" applyAlignment="1">
      <alignment horizontal="left" vertical="center" wrapText="1"/>
    </xf>
    <xf numFmtId="0" fontId="4" fillId="5"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37" fillId="2" borderId="0" xfId="0" applyFont="1" applyFill="1" applyAlignment="1">
      <alignment horizontal="left" vertical="top" wrapText="1"/>
    </xf>
    <xf numFmtId="0" fontId="3" fillId="3" borderId="29" xfId="0" applyFont="1" applyFill="1" applyBorder="1" applyAlignment="1">
      <alignment horizontal="center"/>
    </xf>
    <xf numFmtId="0" fontId="3" fillId="3" borderId="30" xfId="0" applyFont="1" applyFill="1" applyBorder="1" applyAlignment="1">
      <alignment horizontal="center"/>
    </xf>
    <xf numFmtId="0" fontId="5" fillId="2" borderId="0" xfId="0" applyFont="1" applyFill="1" applyAlignment="1">
      <alignment horizontal="left" vertical="top"/>
    </xf>
    <xf numFmtId="0" fontId="3" fillId="3" borderId="28" xfId="0" applyFont="1" applyFill="1" applyBorder="1" applyAlignment="1">
      <alignment horizontal="center" vertical="center"/>
    </xf>
    <xf numFmtId="0" fontId="3" fillId="3" borderId="32" xfId="0" applyFont="1" applyFill="1" applyBorder="1" applyAlignment="1">
      <alignment horizontal="center" vertical="center"/>
    </xf>
    <xf numFmtId="0" fontId="37" fillId="2" borderId="0" xfId="0" applyFont="1" applyFill="1" applyAlignment="1">
      <alignment horizontal="left" wrapText="1"/>
    </xf>
    <xf numFmtId="0" fontId="3" fillId="3" borderId="22"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18" xfId="0" applyFont="1" applyFill="1" applyBorder="1" applyAlignment="1">
      <alignment horizontal="center"/>
    </xf>
    <xf numFmtId="0" fontId="3" fillId="3" borderId="18" xfId="0" applyFont="1" applyFill="1" applyBorder="1" applyAlignment="1">
      <alignment horizontal="center" vertical="center"/>
    </xf>
    <xf numFmtId="0" fontId="4" fillId="5" borderId="0" xfId="0" applyFont="1" applyFill="1" applyAlignment="1">
      <alignment horizontal="left" vertical="center"/>
    </xf>
    <xf numFmtId="0" fontId="4" fillId="5" borderId="1" xfId="0" applyFont="1" applyFill="1" applyBorder="1" applyAlignment="1">
      <alignment horizontal="left" vertical="center"/>
    </xf>
    <xf numFmtId="0" fontId="4" fillId="5" borderId="0" xfId="0" applyFont="1" applyFill="1" applyAlignment="1">
      <alignment horizontal="center"/>
    </xf>
    <xf numFmtId="0" fontId="4" fillId="5" borderId="1" xfId="0" applyFont="1" applyFill="1" applyBorder="1" applyAlignment="1">
      <alignment horizontal="center"/>
    </xf>
    <xf numFmtId="0" fontId="3" fillId="3" borderId="17" xfId="0" applyFont="1" applyFill="1" applyBorder="1" applyAlignment="1">
      <alignment horizontal="center" vertical="center"/>
    </xf>
    <xf numFmtId="0" fontId="40" fillId="0" borderId="0" xfId="0" applyFont="1" applyAlignment="1">
      <alignment horizontal="left" vertical="center" wrapText="1"/>
    </xf>
    <xf numFmtId="0" fontId="14" fillId="2" borderId="0" xfId="0" applyFont="1" applyFill="1" applyAlignment="1">
      <alignment horizontal="left" vertical="top" wrapText="1"/>
    </xf>
    <xf numFmtId="0" fontId="4" fillId="5" borderId="2" xfId="0" applyFont="1" applyFill="1" applyBorder="1" applyAlignment="1">
      <alignment horizontal="left" vertical="center"/>
    </xf>
    <xf numFmtId="0" fontId="4" fillId="5" borderId="2" xfId="0" applyFont="1" applyFill="1" applyBorder="1" applyAlignment="1">
      <alignment horizontal="center"/>
    </xf>
    <xf numFmtId="0" fontId="7" fillId="5" borderId="2" xfId="0" applyFont="1" applyFill="1" applyBorder="1" applyAlignment="1">
      <alignment horizontal="left" vertical="center" wrapText="1"/>
    </xf>
    <xf numFmtId="0" fontId="7" fillId="5" borderId="0" xfId="0" applyFont="1" applyFill="1" applyAlignment="1">
      <alignment horizontal="left" vertical="center" wrapText="1"/>
    </xf>
    <xf numFmtId="0" fontId="7" fillId="5" borderId="1" xfId="0" applyFont="1" applyFill="1" applyBorder="1" applyAlignment="1">
      <alignment horizontal="left" vertical="center" wrapText="1"/>
    </xf>
    <xf numFmtId="0" fontId="5" fillId="5" borderId="5"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18" fillId="2" borderId="0" xfId="0" applyFont="1" applyFill="1" applyAlignment="1">
      <alignment horizontal="left" vertical="top"/>
    </xf>
    <xf numFmtId="0" fontId="2" fillId="2" borderId="0" xfId="0" applyFont="1" applyFill="1" applyAlignment="1">
      <alignment horizontal="left" vertical="top"/>
    </xf>
    <xf numFmtId="0" fontId="4" fillId="11" borderId="22" xfId="0" applyFont="1" applyFill="1" applyBorder="1" applyAlignment="1">
      <alignment horizontal="left" vertical="center"/>
    </xf>
    <xf numFmtId="0" fontId="4" fillId="11" borderId="0" xfId="0" applyFont="1" applyFill="1" applyAlignment="1">
      <alignment horizontal="left" vertical="center"/>
    </xf>
    <xf numFmtId="0" fontId="4" fillId="11" borderId="1" xfId="0" applyFont="1" applyFill="1" applyBorder="1" applyAlignment="1">
      <alignment horizontal="left" vertical="center"/>
    </xf>
    <xf numFmtId="0" fontId="5" fillId="11" borderId="2" xfId="0" applyFont="1" applyFill="1" applyBorder="1" applyAlignment="1">
      <alignment horizontal="left" vertical="center"/>
    </xf>
    <xf numFmtId="0" fontId="5" fillId="11" borderId="0" xfId="0" applyFont="1" applyFill="1" applyAlignment="1">
      <alignment horizontal="left" vertical="center"/>
    </xf>
    <xf numFmtId="0" fontId="5" fillId="11" borderId="5" xfId="0" applyFont="1" applyFill="1" applyBorder="1" applyAlignment="1">
      <alignment horizontal="left" vertical="center"/>
    </xf>
    <xf numFmtId="0" fontId="4" fillId="11" borderId="2" xfId="0" applyFont="1" applyFill="1" applyBorder="1" applyAlignment="1">
      <alignment horizontal="left" vertical="center"/>
    </xf>
    <xf numFmtId="0" fontId="7" fillId="5" borderId="14" xfId="0" applyFont="1" applyFill="1" applyBorder="1" applyAlignment="1">
      <alignment horizontal="left" vertical="center"/>
    </xf>
    <xf numFmtId="0" fontId="2" fillId="5" borderId="67" xfId="0" applyFont="1" applyFill="1" applyBorder="1" applyAlignment="1">
      <alignment horizontal="left" vertical="center"/>
    </xf>
    <xf numFmtId="0" fontId="3" fillId="3" borderId="0" xfId="0" applyFont="1" applyFill="1" applyAlignment="1">
      <alignment horizontal="center" vertical="center"/>
    </xf>
    <xf numFmtId="0" fontId="3" fillId="3" borderId="35" xfId="0" applyFont="1" applyFill="1" applyBorder="1" applyAlignment="1">
      <alignment horizontal="center" vertical="center"/>
    </xf>
    <xf numFmtId="0" fontId="3" fillId="3" borderId="36"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0" fontId="3" fillId="3" borderId="45" xfId="0" applyFont="1" applyFill="1" applyBorder="1" applyAlignment="1">
      <alignment horizontal="center" vertical="center"/>
    </xf>
    <xf numFmtId="0" fontId="3" fillId="3" borderId="46" xfId="0" applyFont="1" applyFill="1" applyBorder="1" applyAlignment="1">
      <alignment horizontal="center" vertical="center"/>
    </xf>
    <xf numFmtId="0" fontId="3" fillId="3" borderId="55"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3" fillId="3" borderId="70" xfId="0" applyFont="1" applyFill="1" applyBorder="1" applyAlignment="1">
      <alignment horizontal="center" vertical="center"/>
    </xf>
    <xf numFmtId="0" fontId="3" fillId="3" borderId="49" xfId="0" applyFont="1" applyFill="1" applyBorder="1" applyAlignment="1">
      <alignment horizontal="center" vertical="center"/>
    </xf>
    <xf numFmtId="0" fontId="3" fillId="3" borderId="40" xfId="0" applyFont="1" applyFill="1" applyBorder="1" applyAlignment="1">
      <alignment horizontal="center" vertical="center"/>
    </xf>
    <xf numFmtId="0" fontId="3" fillId="3" borderId="69" xfId="0" applyFont="1" applyFill="1" applyBorder="1" applyAlignment="1">
      <alignment horizontal="center" vertical="center"/>
    </xf>
    <xf numFmtId="166" fontId="3" fillId="3" borderId="47" xfId="1" applyNumberFormat="1" applyFont="1" applyFill="1" applyBorder="1" applyAlignment="1">
      <alignment horizontal="center" vertical="center" wrapText="1"/>
    </xf>
    <xf numFmtId="166" fontId="3" fillId="3" borderId="36" xfId="1" applyNumberFormat="1" applyFont="1" applyFill="1" applyBorder="1" applyAlignment="1">
      <alignment horizontal="center" vertical="center" wrapText="1"/>
    </xf>
    <xf numFmtId="0" fontId="3" fillId="3" borderId="62" xfId="0" applyFont="1" applyFill="1" applyBorder="1" applyAlignment="1">
      <alignment horizontal="center" vertical="center"/>
    </xf>
    <xf numFmtId="0" fontId="37" fillId="0" borderId="0" xfId="0" applyFont="1" applyAlignment="1">
      <alignment horizontal="left" vertical="center"/>
    </xf>
    <xf numFmtId="0" fontId="3" fillId="3" borderId="19" xfId="0" applyFont="1" applyFill="1" applyBorder="1" applyAlignment="1">
      <alignment horizontal="center" vertical="center"/>
    </xf>
    <xf numFmtId="0" fontId="3" fillId="3" borderId="61" xfId="0" applyFont="1" applyFill="1" applyBorder="1" applyAlignment="1">
      <alignment horizontal="center" vertical="center"/>
    </xf>
    <xf numFmtId="0" fontId="3" fillId="3" borderId="55" xfId="0" applyFont="1" applyFill="1" applyBorder="1" applyAlignment="1">
      <alignment horizontal="center" vertical="center"/>
    </xf>
    <xf numFmtId="0" fontId="3" fillId="3" borderId="63" xfId="0" applyFont="1" applyFill="1" applyBorder="1" applyAlignment="1">
      <alignment horizontal="center" vertical="center"/>
    </xf>
    <xf numFmtId="0" fontId="3" fillId="3" borderId="56" xfId="0" applyFont="1" applyFill="1" applyBorder="1" applyAlignment="1">
      <alignment horizontal="center" vertical="center"/>
    </xf>
    <xf numFmtId="166" fontId="3" fillId="3" borderId="35" xfId="1" applyNumberFormat="1" applyFont="1" applyFill="1" applyBorder="1" applyAlignment="1">
      <alignment horizontal="center" vertical="center" wrapText="1"/>
    </xf>
    <xf numFmtId="0" fontId="3" fillId="3" borderId="48" xfId="0" applyFont="1" applyFill="1" applyBorder="1" applyAlignment="1">
      <alignment horizontal="center" vertical="center"/>
    </xf>
    <xf numFmtId="0" fontId="3" fillId="3" borderId="34" xfId="0" applyFont="1" applyFill="1" applyBorder="1" applyAlignment="1">
      <alignment horizontal="center" vertical="center"/>
    </xf>
    <xf numFmtId="0" fontId="3" fillId="3" borderId="64" xfId="0" applyFont="1" applyFill="1" applyBorder="1" applyAlignment="1">
      <alignment horizontal="center" vertical="center"/>
    </xf>
    <xf numFmtId="166" fontId="3" fillId="3" borderId="59" xfId="1" applyNumberFormat="1" applyFont="1" applyFill="1" applyBorder="1" applyAlignment="1">
      <alignment horizontal="center" vertical="center" wrapText="1"/>
    </xf>
    <xf numFmtId="166" fontId="3" fillId="3" borderId="48" xfId="1" applyNumberFormat="1" applyFont="1" applyFill="1" applyBorder="1" applyAlignment="1">
      <alignment horizontal="center" vertical="center" wrapText="1"/>
    </xf>
    <xf numFmtId="166" fontId="3" fillId="3" borderId="34" xfId="1" applyNumberFormat="1" applyFont="1" applyFill="1" applyBorder="1" applyAlignment="1">
      <alignment horizontal="center" vertical="center" wrapText="1"/>
    </xf>
    <xf numFmtId="0" fontId="3" fillId="3" borderId="37" xfId="0" applyFont="1" applyFill="1" applyBorder="1" applyAlignment="1">
      <alignment horizontal="center" vertical="center"/>
    </xf>
    <xf numFmtId="0" fontId="3" fillId="3" borderId="39" xfId="0" applyFont="1" applyFill="1" applyBorder="1" applyAlignment="1">
      <alignment horizontal="center" vertical="center"/>
    </xf>
    <xf numFmtId="0" fontId="3" fillId="3" borderId="41" xfId="0" applyFont="1" applyFill="1" applyBorder="1" applyAlignment="1">
      <alignment horizontal="center" vertical="center"/>
    </xf>
    <xf numFmtId="0" fontId="3" fillId="3" borderId="42" xfId="0" applyFont="1" applyFill="1" applyBorder="1" applyAlignment="1">
      <alignment horizontal="center" vertical="center"/>
    </xf>
    <xf numFmtId="0" fontId="3" fillId="3" borderId="58" xfId="0" applyFont="1" applyFill="1" applyBorder="1" applyAlignment="1">
      <alignment horizontal="center" vertical="center"/>
    </xf>
    <xf numFmtId="0" fontId="3" fillId="3" borderId="43" xfId="0" applyFont="1" applyFill="1" applyBorder="1" applyAlignment="1">
      <alignment horizontal="center" vertical="center"/>
    </xf>
    <xf numFmtId="0" fontId="3" fillId="3" borderId="41" xfId="0" applyFont="1" applyFill="1" applyBorder="1" applyAlignment="1">
      <alignment horizontal="center" vertical="center" wrapText="1"/>
    </xf>
    <xf numFmtId="0" fontId="3" fillId="3" borderId="49"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3" fillId="3" borderId="58"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38" xfId="0" applyFont="1" applyFill="1" applyBorder="1" applyAlignment="1">
      <alignment horizontal="center" vertical="center"/>
    </xf>
    <xf numFmtId="0" fontId="3" fillId="3" borderId="38" xfId="0" applyFont="1" applyFill="1" applyBorder="1" applyAlignment="1">
      <alignment horizontal="center" vertical="center" wrapText="1"/>
    </xf>
  </cellXfs>
  <cellStyles count="11">
    <cellStyle name="Comma" xfId="1" builtinId="3"/>
    <cellStyle name="Comma 10" xfId="3" xr:uid="{00000000-0005-0000-0000-000001000000}"/>
    <cellStyle name="Comma 12 2" xfId="4" xr:uid="{00000000-0005-0000-0000-000002000000}"/>
    <cellStyle name="Comma 84" xfId="7" xr:uid="{00000000-0005-0000-0000-000003000000}"/>
    <cellStyle name="Comma 85" xfId="8" xr:uid="{00000000-0005-0000-0000-000004000000}"/>
    <cellStyle name="Hyperlink" xfId="10" builtinId="8"/>
    <cellStyle name="Hyperlink 2" xfId="5" xr:uid="{00000000-0005-0000-0000-000006000000}"/>
    <cellStyle name="Normal" xfId="0" builtinId="0"/>
    <cellStyle name="Normal 11 6" xfId="6" xr:uid="{00000000-0005-0000-0000-000008000000}"/>
    <cellStyle name="Normal 6 2 7" xfId="9" xr:uid="{00000000-0005-0000-0000-000009000000}"/>
    <cellStyle name="Percent" xfId="2" builtinId="5"/>
  </cellStyles>
  <dxfs count="0"/>
  <tableStyles count="0" defaultTableStyle="TableStyleMedium2" defaultPivotStyle="PivotStyleLight16"/>
  <colors>
    <mruColors>
      <color rgb="FF33CC33"/>
      <color rgb="FFFFFF00"/>
      <color rgb="FF00CC00"/>
      <color rgb="FF00FF99"/>
      <color rgb="FF99FF99"/>
      <color rgb="FF008080"/>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'1.Overview'!$C$6</c:f>
              <c:strCache>
                <c:ptCount val="1"/>
                <c:pt idx="0">
                  <c:v>Long Term Insurance Business </c:v>
                </c:pt>
              </c:strCache>
            </c:strRef>
          </c:tx>
          <c:spPr>
            <a:solidFill>
              <a:schemeClr val="accent1"/>
            </a:solidFill>
            <a:ln>
              <a:noFill/>
            </a:ln>
            <a:effectLst/>
          </c:spPr>
          <c:invertIfNegative val="0"/>
          <c:val>
            <c:numRef>
              <c:f>'1.Overview'!$D$6:$H$6</c:f>
              <c:numCache>
                <c:formatCode>_(* #,##0_);_(* \(#,##0\);_(* "-"??_);_(@_)</c:formatCode>
                <c:ptCount val="5"/>
                <c:pt idx="0">
                  <c:v>103000</c:v>
                </c:pt>
                <c:pt idx="1">
                  <c:v>124616.00731912261</c:v>
                </c:pt>
                <c:pt idx="2">
                  <c:v>136317.04081384902</c:v>
                </c:pt>
                <c:pt idx="3">
                  <c:v>152651.94806573199</c:v>
                </c:pt>
                <c:pt idx="4">
                  <c:v>183875</c:v>
                </c:pt>
              </c:numCache>
            </c:numRef>
          </c:val>
          <c:extLst>
            <c:ext xmlns:c16="http://schemas.microsoft.com/office/drawing/2014/chart" uri="{C3380CC4-5D6E-409C-BE32-E72D297353CC}">
              <c16:uniqueId val="{00000000-7586-4D7C-B36A-9C920608B7C4}"/>
            </c:ext>
          </c:extLst>
        </c:ser>
        <c:ser>
          <c:idx val="2"/>
          <c:order val="2"/>
          <c:tx>
            <c:strRef>
              <c:f>'1.Overview'!$C$8</c:f>
              <c:strCache>
                <c:ptCount val="1"/>
                <c:pt idx="0">
                  <c:v>Total Premium Income - Insurance Business</c:v>
                </c:pt>
              </c:strCache>
            </c:strRef>
          </c:tx>
          <c:spPr>
            <a:solidFill>
              <a:schemeClr val="accent3"/>
            </a:solidFill>
            <a:ln>
              <a:noFill/>
            </a:ln>
            <a:effectLst/>
          </c:spPr>
          <c:invertIfNegative val="0"/>
          <c:val>
            <c:numRef>
              <c:f>'1.Overview'!$D$8:$H$8</c:f>
              <c:numCache>
                <c:formatCode>_(* #,##0_);_(* \(#,##0\);_(* "-"??_);_(@_)</c:formatCode>
                <c:ptCount val="5"/>
                <c:pt idx="0">
                  <c:v>208265</c:v>
                </c:pt>
                <c:pt idx="1">
                  <c:v>233521.16431912262</c:v>
                </c:pt>
                <c:pt idx="2">
                  <c:v>257895.97157988459</c:v>
                </c:pt>
                <c:pt idx="3">
                  <c:v>277185.794955694</c:v>
                </c:pt>
                <c:pt idx="4">
                  <c:v>322037</c:v>
                </c:pt>
              </c:numCache>
            </c:numRef>
          </c:val>
          <c:extLst>
            <c:ext xmlns:c16="http://schemas.microsoft.com/office/drawing/2014/chart" uri="{C3380CC4-5D6E-409C-BE32-E72D297353CC}">
              <c16:uniqueId val="{00000001-7586-4D7C-B36A-9C920608B7C4}"/>
            </c:ext>
          </c:extLst>
        </c:ser>
        <c:ser>
          <c:idx val="4"/>
          <c:order val="4"/>
          <c:tx>
            <c:strRef>
              <c:f>'1.Overview'!$C$10</c:f>
              <c:strCache>
                <c:ptCount val="1"/>
                <c:pt idx="0">
                  <c:v>General Insurance  Business</c:v>
                </c:pt>
              </c:strCache>
            </c:strRef>
          </c:tx>
          <c:spPr>
            <a:solidFill>
              <a:schemeClr val="accent5"/>
            </a:solidFill>
            <a:ln>
              <a:noFill/>
            </a:ln>
            <a:effectLst/>
          </c:spPr>
          <c:invertIfNegative val="0"/>
          <c:val>
            <c:numRef>
              <c:f>'1.Overview'!$D$10:$H$10</c:f>
              <c:numCache>
                <c:formatCode>0.0</c:formatCode>
                <c:ptCount val="5"/>
                <c:pt idx="0" formatCode="_(* #,##0.0_);_(* \(#,##0.0\);_(* &quot;-&quot;??_);_(@_)">
                  <c:v>-2.2470657637889699</c:v>
                </c:pt>
                <c:pt idx="1">
                  <c:v>3.4580886334489205</c:v>
                </c:pt>
                <c:pt idx="2">
                  <c:v>11.637441343604658</c:v>
                </c:pt>
                <c:pt idx="3">
                  <c:v>2.4304508234348812</c:v>
                </c:pt>
                <c:pt idx="4">
                  <c:v>10.943332636371395</c:v>
                </c:pt>
              </c:numCache>
            </c:numRef>
          </c:val>
          <c:extLst>
            <c:ext xmlns:c16="http://schemas.microsoft.com/office/drawing/2014/chart" uri="{C3380CC4-5D6E-409C-BE32-E72D297353CC}">
              <c16:uniqueId val="{00000002-7586-4D7C-B36A-9C920608B7C4}"/>
            </c:ext>
          </c:extLst>
        </c:ser>
        <c:dLbls>
          <c:showLegendKey val="0"/>
          <c:showVal val="0"/>
          <c:showCatName val="0"/>
          <c:showSerName val="0"/>
          <c:showPercent val="0"/>
          <c:showBubbleSize val="0"/>
        </c:dLbls>
        <c:gapWidth val="219"/>
        <c:axId val="1194645199"/>
        <c:axId val="1194637711"/>
      </c:barChart>
      <c:lineChart>
        <c:grouping val="standard"/>
        <c:varyColors val="0"/>
        <c:ser>
          <c:idx val="1"/>
          <c:order val="1"/>
          <c:tx>
            <c:strRef>
              <c:f>'1.Overview'!$C$7</c:f>
              <c:strCache>
                <c:ptCount val="1"/>
                <c:pt idx="0">
                  <c:v>General Insurance  Business</c:v>
                </c:pt>
              </c:strCache>
            </c:strRef>
          </c:tx>
          <c:spPr>
            <a:ln w="28575" cap="rnd">
              <a:solidFill>
                <a:schemeClr val="accent2"/>
              </a:solidFill>
              <a:round/>
            </a:ln>
            <a:effectLst/>
          </c:spPr>
          <c:marker>
            <c:symbol val="none"/>
          </c:marker>
          <c:val>
            <c:numRef>
              <c:f>'1.Overview'!$D$7:$H$7</c:f>
              <c:numCache>
                <c:formatCode>_(* #,##0_);_(* \(#,##0\);_(* "-"??_);_(@_)</c:formatCode>
                <c:ptCount val="5"/>
                <c:pt idx="0">
                  <c:v>105265</c:v>
                </c:pt>
                <c:pt idx="1">
                  <c:v>108905.15700000001</c:v>
                </c:pt>
                <c:pt idx="2">
                  <c:v>121578.93076603557</c:v>
                </c:pt>
                <c:pt idx="3">
                  <c:v>124533.84688996201</c:v>
                </c:pt>
                <c:pt idx="4">
                  <c:v>138162</c:v>
                </c:pt>
              </c:numCache>
            </c:numRef>
          </c:val>
          <c:smooth val="0"/>
          <c:extLst>
            <c:ext xmlns:c16="http://schemas.microsoft.com/office/drawing/2014/chart" uri="{C3380CC4-5D6E-409C-BE32-E72D297353CC}">
              <c16:uniqueId val="{00000006-7586-4D7C-B36A-9C920608B7C4}"/>
            </c:ext>
          </c:extLst>
        </c:ser>
        <c:ser>
          <c:idx val="3"/>
          <c:order val="3"/>
          <c:tx>
            <c:strRef>
              <c:f>'1.Overview'!$C$9</c:f>
              <c:strCache>
                <c:ptCount val="1"/>
                <c:pt idx="0">
                  <c:v>Long Term Insurance Business </c:v>
                </c:pt>
              </c:strCache>
            </c:strRef>
          </c:tx>
          <c:spPr>
            <a:ln w="28575" cap="rnd">
              <a:solidFill>
                <a:schemeClr val="accent4"/>
              </a:solidFill>
              <a:round/>
            </a:ln>
            <a:effectLst/>
          </c:spPr>
          <c:marker>
            <c:symbol val="none"/>
          </c:marker>
          <c:val>
            <c:numRef>
              <c:f>'1.Overview'!$D$9:$H$9</c:f>
              <c:numCache>
                <c:formatCode>0.0</c:formatCode>
                <c:ptCount val="5"/>
                <c:pt idx="0">
                  <c:v>16.007921204660985</c:v>
                </c:pt>
                <c:pt idx="1">
                  <c:v>20.986414872934574</c:v>
                </c:pt>
                <c:pt idx="2">
                  <c:v>9.3896713162714658</c:v>
                </c:pt>
                <c:pt idx="3">
                  <c:v>11.983026593270536</c:v>
                </c:pt>
                <c:pt idx="4">
                  <c:v>20.453752690285583</c:v>
                </c:pt>
              </c:numCache>
            </c:numRef>
          </c:val>
          <c:smooth val="0"/>
          <c:extLst>
            <c:ext xmlns:c16="http://schemas.microsoft.com/office/drawing/2014/chart" uri="{C3380CC4-5D6E-409C-BE32-E72D297353CC}">
              <c16:uniqueId val="{0000000C-7586-4D7C-B36A-9C920608B7C4}"/>
            </c:ext>
          </c:extLst>
        </c:ser>
        <c:ser>
          <c:idx val="5"/>
          <c:order val="5"/>
          <c:tx>
            <c:strRef>
              <c:f>'1.Overview'!$C$11</c:f>
              <c:strCache>
                <c:ptCount val="1"/>
                <c:pt idx="0">
                  <c:v>Growth Rate in Total Premium Income  - Insurance Business </c:v>
                </c:pt>
              </c:strCache>
            </c:strRef>
          </c:tx>
          <c:spPr>
            <a:ln w="28575" cap="rnd">
              <a:solidFill>
                <a:schemeClr val="accent6"/>
              </a:solidFill>
              <a:round/>
            </a:ln>
            <a:effectLst/>
          </c:spPr>
          <c:marker>
            <c:symbol val="none"/>
          </c:marker>
          <c:val>
            <c:numRef>
              <c:f>'1.Overview'!$D$11:$H$11</c:f>
              <c:numCache>
                <c:formatCode>0.0</c:formatCode>
                <c:ptCount val="5"/>
                <c:pt idx="0">
                  <c:v>6</c:v>
                </c:pt>
                <c:pt idx="1">
                  <c:v>12.126936508353596</c:v>
                </c:pt>
                <c:pt idx="2">
                  <c:v>10.43794352937198</c:v>
                </c:pt>
                <c:pt idx="3">
                  <c:v>7.4796916204774133</c:v>
                </c:pt>
                <c:pt idx="4">
                  <c:v>16.180917586875299</c:v>
                </c:pt>
              </c:numCache>
            </c:numRef>
          </c:val>
          <c:smooth val="0"/>
          <c:extLst>
            <c:ext xmlns:c16="http://schemas.microsoft.com/office/drawing/2014/chart" uri="{C3380CC4-5D6E-409C-BE32-E72D297353CC}">
              <c16:uniqueId val="{00000012-7586-4D7C-B36A-9C920608B7C4}"/>
            </c:ext>
          </c:extLst>
        </c:ser>
        <c:dLbls>
          <c:showLegendKey val="0"/>
          <c:showVal val="0"/>
          <c:showCatName val="0"/>
          <c:showSerName val="0"/>
          <c:showPercent val="0"/>
          <c:showBubbleSize val="0"/>
        </c:dLbls>
        <c:marker val="1"/>
        <c:smooth val="0"/>
        <c:axId val="1246320959"/>
        <c:axId val="1246323039"/>
      </c:lineChart>
      <c:catAx>
        <c:axId val="11946451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4637711"/>
        <c:crosses val="autoZero"/>
        <c:auto val="1"/>
        <c:lblAlgn val="ctr"/>
        <c:lblOffset val="100"/>
        <c:noMultiLvlLbl val="0"/>
      </c:catAx>
      <c:valAx>
        <c:axId val="11946377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LKR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4645199"/>
        <c:crosses val="autoZero"/>
        <c:crossBetween val="between"/>
      </c:valAx>
      <c:valAx>
        <c:axId val="1246323039"/>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246320959"/>
        <c:crosses val="max"/>
        <c:crossBetween val="between"/>
      </c:valAx>
      <c:catAx>
        <c:axId val="1246320959"/>
        <c:scaling>
          <c:orientation val="minMax"/>
        </c:scaling>
        <c:delete val="1"/>
        <c:axPos val="b"/>
        <c:numFmt formatCode="General" sourceLinked="1"/>
        <c:majorTickMark val="out"/>
        <c:minorTickMark val="none"/>
        <c:tickLblPos val="nextTo"/>
        <c:crossAx val="124632303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 2.Growth Rate  '!$B$6</c:f>
              <c:strCache>
                <c:ptCount val="1"/>
                <c:pt idx="0">
                  <c:v>Long Term Insurance Business  - Premium income </c:v>
                </c:pt>
              </c:strCache>
            </c:strRef>
          </c:tx>
          <c:spPr>
            <a:solidFill>
              <a:schemeClr val="accent1">
                <a:lumMod val="75000"/>
              </a:schemeClr>
            </a:solidFill>
            <a:ln>
              <a:noFill/>
            </a:ln>
            <a:effectLst/>
          </c:spPr>
          <c:invertIfNegative val="0"/>
          <c:cat>
            <c:strRef>
              <c:f>' 2.Growth Rate  '!$C$5:$G$5</c:f>
              <c:strCache>
                <c:ptCount val="5"/>
                <c:pt idx="0">
                  <c:v>2020</c:v>
                </c:pt>
                <c:pt idx="1">
                  <c:v>2021</c:v>
                </c:pt>
                <c:pt idx="2">
                  <c:v>2022</c:v>
                </c:pt>
                <c:pt idx="3">
                  <c:v>2023 (a)</c:v>
                </c:pt>
                <c:pt idx="4">
                  <c:v>2024 (b)</c:v>
                </c:pt>
              </c:strCache>
            </c:strRef>
          </c:cat>
          <c:val>
            <c:numRef>
              <c:f>' 2.Growth Rate  '!$C$6:$G$6</c:f>
              <c:numCache>
                <c:formatCode>_(* #,##0_);_(* \(#,##0\);_(* "-"??_);_(@_)</c:formatCode>
                <c:ptCount val="5"/>
                <c:pt idx="0">
                  <c:v>103000</c:v>
                </c:pt>
                <c:pt idx="1">
                  <c:v>124616.00731912261</c:v>
                </c:pt>
                <c:pt idx="2">
                  <c:v>136317.04081384902</c:v>
                </c:pt>
                <c:pt idx="3">
                  <c:v>152651.94806573199</c:v>
                </c:pt>
                <c:pt idx="4">
                  <c:v>183875</c:v>
                </c:pt>
              </c:numCache>
            </c:numRef>
          </c:val>
          <c:extLst>
            <c:ext xmlns:c16="http://schemas.microsoft.com/office/drawing/2014/chart" uri="{C3380CC4-5D6E-409C-BE32-E72D297353CC}">
              <c16:uniqueId val="{00000000-1421-40CD-833E-C8245969A27B}"/>
            </c:ext>
          </c:extLst>
        </c:ser>
        <c:ser>
          <c:idx val="2"/>
          <c:order val="2"/>
          <c:tx>
            <c:strRef>
              <c:f>' 2.Growth Rate  '!$B$7</c:f>
              <c:strCache>
                <c:ptCount val="1"/>
                <c:pt idx="0">
                  <c:v>General Insurance  Business - Premium income </c:v>
                </c:pt>
              </c:strCache>
            </c:strRef>
          </c:tx>
          <c:spPr>
            <a:solidFill>
              <a:schemeClr val="accent2">
                <a:lumMod val="40000"/>
                <a:lumOff val="60000"/>
              </a:schemeClr>
            </a:solidFill>
            <a:ln>
              <a:noFill/>
            </a:ln>
            <a:effectLst/>
          </c:spPr>
          <c:invertIfNegative val="0"/>
          <c:cat>
            <c:strRef>
              <c:f>' 2.Growth Rate  '!$C$5:$G$5</c:f>
              <c:strCache>
                <c:ptCount val="5"/>
                <c:pt idx="0">
                  <c:v>2020</c:v>
                </c:pt>
                <c:pt idx="1">
                  <c:v>2021</c:v>
                </c:pt>
                <c:pt idx="2">
                  <c:v>2022</c:v>
                </c:pt>
                <c:pt idx="3">
                  <c:v>2023 (a)</c:v>
                </c:pt>
                <c:pt idx="4">
                  <c:v>2024 (b)</c:v>
                </c:pt>
              </c:strCache>
            </c:strRef>
          </c:cat>
          <c:val>
            <c:numRef>
              <c:f>' 2.Growth Rate  '!$C$7:$G$7</c:f>
              <c:numCache>
                <c:formatCode>_(* #,##0_);_(* \(#,##0\);_(* "-"??_);_(@_)</c:formatCode>
                <c:ptCount val="5"/>
                <c:pt idx="0">
                  <c:v>105265</c:v>
                </c:pt>
                <c:pt idx="1">
                  <c:v>108905.15700000001</c:v>
                </c:pt>
                <c:pt idx="2">
                  <c:v>121578.93076603557</c:v>
                </c:pt>
                <c:pt idx="3">
                  <c:v>124533.84688996201</c:v>
                </c:pt>
                <c:pt idx="4">
                  <c:v>138162</c:v>
                </c:pt>
              </c:numCache>
            </c:numRef>
          </c:val>
          <c:extLst>
            <c:ext xmlns:c16="http://schemas.microsoft.com/office/drawing/2014/chart" uri="{C3380CC4-5D6E-409C-BE32-E72D297353CC}">
              <c16:uniqueId val="{00000001-1421-40CD-833E-C8245969A27B}"/>
            </c:ext>
          </c:extLst>
        </c:ser>
        <c:ser>
          <c:idx val="4"/>
          <c:order val="4"/>
          <c:tx>
            <c:strRef>
              <c:f>' 2.Growth Rate  '!$B$8</c:f>
              <c:strCache>
                <c:ptCount val="1"/>
                <c:pt idx="0">
                  <c:v>Reinsurance Business - Premium income </c:v>
                </c:pt>
              </c:strCache>
            </c:strRef>
          </c:tx>
          <c:spPr>
            <a:solidFill>
              <a:schemeClr val="accent5"/>
            </a:solidFill>
            <a:ln>
              <a:noFill/>
            </a:ln>
            <a:effectLst/>
          </c:spPr>
          <c:invertIfNegative val="0"/>
          <c:cat>
            <c:strRef>
              <c:f>' 2.Growth Rate  '!$C$5:$G$5</c:f>
              <c:strCache>
                <c:ptCount val="5"/>
                <c:pt idx="0">
                  <c:v>2020</c:v>
                </c:pt>
                <c:pt idx="1">
                  <c:v>2021</c:v>
                </c:pt>
                <c:pt idx="2">
                  <c:v>2022</c:v>
                </c:pt>
                <c:pt idx="3">
                  <c:v>2023 (a)</c:v>
                </c:pt>
                <c:pt idx="4">
                  <c:v>2024 (b)</c:v>
                </c:pt>
              </c:strCache>
            </c:strRef>
          </c:cat>
          <c:val>
            <c:numRef>
              <c:f>' 2.Growth Rate  '!$C$8:$G$8</c:f>
              <c:numCache>
                <c:formatCode>_(* #,##0_);_(* \(#,##0\);_(* "-"??_);_(@_)</c:formatCode>
                <c:ptCount val="5"/>
                <c:pt idx="0">
                  <c:v>3235.4740000000002</c:v>
                </c:pt>
                <c:pt idx="1">
                  <c:v>3548.7849999999999</c:v>
                </c:pt>
                <c:pt idx="2">
                  <c:v>2858.6877520799999</c:v>
                </c:pt>
                <c:pt idx="3">
                  <c:v>2628</c:v>
                </c:pt>
                <c:pt idx="4">
                  <c:v>2829</c:v>
                </c:pt>
              </c:numCache>
            </c:numRef>
          </c:val>
          <c:extLst>
            <c:ext xmlns:c16="http://schemas.microsoft.com/office/drawing/2014/chart" uri="{C3380CC4-5D6E-409C-BE32-E72D297353CC}">
              <c16:uniqueId val="{00000002-1421-40CD-833E-C8245969A27B}"/>
            </c:ext>
          </c:extLst>
        </c:ser>
        <c:dLbls>
          <c:showLegendKey val="0"/>
          <c:showVal val="0"/>
          <c:showCatName val="0"/>
          <c:showSerName val="0"/>
          <c:showPercent val="0"/>
          <c:showBubbleSize val="0"/>
        </c:dLbls>
        <c:gapWidth val="219"/>
        <c:axId val="1194645199"/>
        <c:axId val="1194637711"/>
      </c:barChart>
      <c:lineChart>
        <c:grouping val="standard"/>
        <c:varyColors val="0"/>
        <c:ser>
          <c:idx val="1"/>
          <c:order val="1"/>
          <c:tx>
            <c:strRef>
              <c:f>' 2.Growth Rate  '!$B$9</c:f>
              <c:strCache>
                <c:ptCount val="1"/>
                <c:pt idx="0">
                  <c:v>Long Term Insurance Business  - Growth Rate</c:v>
                </c:pt>
              </c:strCache>
            </c:strRef>
          </c:tx>
          <c:spPr>
            <a:ln w="28575" cap="rnd">
              <a:solidFill>
                <a:srgbClr val="00CC00"/>
              </a:solidFill>
              <a:round/>
            </a:ln>
            <a:effectLst/>
          </c:spPr>
          <c:marker>
            <c:symbol val="none"/>
          </c:marker>
          <c:dLbls>
            <c:dLbl>
              <c:idx val="0"/>
              <c:layout>
                <c:manualLayout>
                  <c:x val="3.1296644630050248E-3"/>
                  <c:y val="1.43100875788627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421-40CD-833E-C8245969A27B}"/>
                </c:ext>
              </c:extLst>
            </c:dLbl>
            <c:dLbl>
              <c:idx val="2"/>
              <c:layout>
                <c:manualLayout>
                  <c:x val="-2.2270898421738398E-2"/>
                  <c:y val="2.01342953920928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6BD-45F8-9F52-60798531AEEE}"/>
                </c:ext>
              </c:extLst>
            </c:dLbl>
            <c:numFmt formatCode="#,##0.0" sourceLinked="0"/>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2.Growth Rate  '!$C$5:$G$5</c:f>
              <c:strCache>
                <c:ptCount val="5"/>
                <c:pt idx="0">
                  <c:v>2020</c:v>
                </c:pt>
                <c:pt idx="1">
                  <c:v>2021</c:v>
                </c:pt>
                <c:pt idx="2">
                  <c:v>2022</c:v>
                </c:pt>
                <c:pt idx="3">
                  <c:v>2023 (a)</c:v>
                </c:pt>
                <c:pt idx="4">
                  <c:v>2024 (b)</c:v>
                </c:pt>
              </c:strCache>
            </c:strRef>
          </c:cat>
          <c:val>
            <c:numRef>
              <c:f>' 2.Growth Rate  '!$C$9:$G$9</c:f>
              <c:numCache>
                <c:formatCode>0.0</c:formatCode>
                <c:ptCount val="5"/>
                <c:pt idx="0">
                  <c:v>16.007921204660985</c:v>
                </c:pt>
                <c:pt idx="1">
                  <c:v>20.986414872934574</c:v>
                </c:pt>
                <c:pt idx="2">
                  <c:v>9.3896713162714658</c:v>
                </c:pt>
                <c:pt idx="3">
                  <c:v>11.983026593270536</c:v>
                </c:pt>
                <c:pt idx="4">
                  <c:v>20.453752690285583</c:v>
                </c:pt>
              </c:numCache>
            </c:numRef>
          </c:val>
          <c:smooth val="0"/>
          <c:extLst>
            <c:ext xmlns:c16="http://schemas.microsoft.com/office/drawing/2014/chart" uri="{C3380CC4-5D6E-409C-BE32-E72D297353CC}">
              <c16:uniqueId val="{00000006-1421-40CD-833E-C8245969A27B}"/>
            </c:ext>
          </c:extLst>
        </c:ser>
        <c:ser>
          <c:idx val="3"/>
          <c:order val="3"/>
          <c:tx>
            <c:strRef>
              <c:f>' 2.Growth Rate  '!$B$10</c:f>
              <c:strCache>
                <c:ptCount val="1"/>
                <c:pt idx="0">
                  <c:v>General Insurance  Business - Growth Rate</c:v>
                </c:pt>
              </c:strCache>
            </c:strRef>
          </c:tx>
          <c:spPr>
            <a:ln w="28575" cap="rnd">
              <a:solidFill>
                <a:srgbClr val="FF0000"/>
              </a:solidFill>
              <a:round/>
            </a:ln>
            <a:effectLst/>
          </c:spPr>
          <c:marker>
            <c:symbol val="none"/>
          </c:marker>
          <c:dLbls>
            <c:dLbl>
              <c:idx val="0"/>
              <c:layout>
                <c:manualLayout>
                  <c:x val="7.8241611575125616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421-40CD-833E-C8245969A27B}"/>
                </c:ext>
              </c:extLst>
            </c:dLbl>
            <c:dLbl>
              <c:idx val="1"/>
              <c:layout>
                <c:manualLayout>
                  <c:x val="-1.6220709403484222E-3"/>
                  <c:y val="7.076062728339861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421-40CD-833E-C8245969A27B}"/>
                </c:ext>
              </c:extLst>
            </c:dLbl>
            <c:dLbl>
              <c:idx val="2"/>
              <c:layout>
                <c:manualLayout>
                  <c:x val="-2.5180988353792885E-2"/>
                  <c:y val="-2.15362526920316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421-40CD-833E-C8245969A27B}"/>
                </c:ext>
              </c:extLst>
            </c:dLbl>
            <c:dLbl>
              <c:idx val="4"/>
              <c:layout>
                <c:manualLayout>
                  <c:x val="1.7236498439159233E-3"/>
                  <c:y val="-1.095891993691589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421-40CD-833E-C8245969A27B}"/>
                </c:ext>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2.Growth Rate  '!$C$5:$G$5</c:f>
              <c:strCache>
                <c:ptCount val="5"/>
                <c:pt idx="0">
                  <c:v>2020</c:v>
                </c:pt>
                <c:pt idx="1">
                  <c:v>2021</c:v>
                </c:pt>
                <c:pt idx="2">
                  <c:v>2022</c:v>
                </c:pt>
                <c:pt idx="3">
                  <c:v>2023 (a)</c:v>
                </c:pt>
                <c:pt idx="4">
                  <c:v>2024 (b)</c:v>
                </c:pt>
              </c:strCache>
            </c:strRef>
          </c:cat>
          <c:val>
            <c:numRef>
              <c:f>' 2.Growth Rate  '!$C$10:$G$10</c:f>
              <c:numCache>
                <c:formatCode>0.0</c:formatCode>
                <c:ptCount val="5"/>
                <c:pt idx="0">
                  <c:v>-2.2470657637889699</c:v>
                </c:pt>
                <c:pt idx="1">
                  <c:v>3.4580886334489205</c:v>
                </c:pt>
                <c:pt idx="2">
                  <c:v>11.637441343604658</c:v>
                </c:pt>
                <c:pt idx="3">
                  <c:v>2.4304508234348812</c:v>
                </c:pt>
                <c:pt idx="4">
                  <c:v>10.943332636371395</c:v>
                </c:pt>
              </c:numCache>
            </c:numRef>
          </c:val>
          <c:smooth val="0"/>
          <c:extLst>
            <c:ext xmlns:c16="http://schemas.microsoft.com/office/drawing/2014/chart" uri="{C3380CC4-5D6E-409C-BE32-E72D297353CC}">
              <c16:uniqueId val="{0000000C-1421-40CD-833E-C8245969A27B}"/>
            </c:ext>
          </c:extLst>
        </c:ser>
        <c:ser>
          <c:idx val="5"/>
          <c:order val="5"/>
          <c:tx>
            <c:strRef>
              <c:f>' 2.Growth Rate  '!$B$11</c:f>
              <c:strCache>
                <c:ptCount val="1"/>
                <c:pt idx="0">
                  <c:v>Reinsurance Business - Growth Rate</c:v>
                </c:pt>
              </c:strCache>
            </c:strRef>
          </c:tx>
          <c:spPr>
            <a:ln w="28575" cap="rnd">
              <a:solidFill>
                <a:srgbClr val="FFC000"/>
              </a:solidFill>
              <a:round/>
            </a:ln>
            <a:effectLst/>
          </c:spPr>
          <c:marker>
            <c:symbol val="none"/>
          </c:marker>
          <c:dLbls>
            <c:dLbl>
              <c:idx val="0"/>
              <c:layout>
                <c:manualLayout>
                  <c:x val="7.8241611575125616E-3"/>
                  <c:y val="-8.7449524979786396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421-40CD-833E-C8245969A27B}"/>
                </c:ext>
              </c:extLst>
            </c:dLbl>
            <c:dLbl>
              <c:idx val="1"/>
              <c:layout>
                <c:manualLayout>
                  <c:x val="-2.5037315704040143E-2"/>
                  <c:y val="-2.14651313682941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421-40CD-833E-C8245969A27B}"/>
                </c:ext>
              </c:extLst>
            </c:dLbl>
            <c:dLbl>
              <c:idx val="2"/>
              <c:layout>
                <c:manualLayout>
                  <c:x val="1.0953825620517587E-2"/>
                  <c:y val="1.908011677181692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421-40CD-833E-C8245969A27B}"/>
                </c:ext>
              </c:extLst>
            </c:dLbl>
            <c:dLbl>
              <c:idx val="4"/>
              <c:layout>
                <c:manualLayout>
                  <c:x val="4.1638645828128273E-3"/>
                  <c:y val="8.80179779435127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421-40CD-833E-C8245969A27B}"/>
                </c:ext>
              </c:extLst>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2.Growth Rate  '!$C$5:$G$5</c:f>
              <c:strCache>
                <c:ptCount val="5"/>
                <c:pt idx="0">
                  <c:v>2020</c:v>
                </c:pt>
                <c:pt idx="1">
                  <c:v>2021</c:v>
                </c:pt>
                <c:pt idx="2">
                  <c:v>2022</c:v>
                </c:pt>
                <c:pt idx="3">
                  <c:v>2023 (a)</c:v>
                </c:pt>
                <c:pt idx="4">
                  <c:v>2024 (b)</c:v>
                </c:pt>
              </c:strCache>
            </c:strRef>
          </c:cat>
          <c:val>
            <c:numRef>
              <c:f>' 2.Growth Rate  '!$C$11:$G$11</c:f>
              <c:numCache>
                <c:formatCode>_(* #,##0.0_);_(* \(#,##0.0\);_(* "-"??_);_(@_)</c:formatCode>
                <c:ptCount val="5"/>
                <c:pt idx="0">
                  <c:v>-22.479755553208243</c:v>
                </c:pt>
                <c:pt idx="1">
                  <c:v>9.6836197725588278</c:v>
                </c:pt>
                <c:pt idx="2">
                  <c:v>-19.446014563294199</c:v>
                </c:pt>
                <c:pt idx="3">
                  <c:v>-8.0697079249788644</c:v>
                </c:pt>
                <c:pt idx="4">
                  <c:v>7.6484018264840081</c:v>
                </c:pt>
              </c:numCache>
            </c:numRef>
          </c:val>
          <c:smooth val="0"/>
          <c:extLst>
            <c:ext xmlns:c16="http://schemas.microsoft.com/office/drawing/2014/chart" uri="{C3380CC4-5D6E-409C-BE32-E72D297353CC}">
              <c16:uniqueId val="{00000012-1421-40CD-833E-C8245969A27B}"/>
            </c:ext>
          </c:extLst>
        </c:ser>
        <c:dLbls>
          <c:showLegendKey val="0"/>
          <c:showVal val="0"/>
          <c:showCatName val="0"/>
          <c:showSerName val="0"/>
          <c:showPercent val="0"/>
          <c:showBubbleSize val="0"/>
        </c:dLbls>
        <c:marker val="1"/>
        <c:smooth val="0"/>
        <c:axId val="1246320959"/>
        <c:axId val="1246323039"/>
      </c:lineChart>
      <c:catAx>
        <c:axId val="11946451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4637711"/>
        <c:crosses val="autoZero"/>
        <c:auto val="1"/>
        <c:lblAlgn val="ctr"/>
        <c:lblOffset val="100"/>
        <c:noMultiLvlLbl val="0"/>
      </c:catAx>
      <c:valAx>
        <c:axId val="11946377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LKR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4645199"/>
        <c:crosses val="autoZero"/>
        <c:crossBetween val="between"/>
      </c:valAx>
      <c:valAx>
        <c:axId val="1246323039"/>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246320959"/>
        <c:crosses val="max"/>
        <c:crossBetween val="between"/>
      </c:valAx>
      <c:catAx>
        <c:axId val="1246320959"/>
        <c:scaling>
          <c:orientation val="minMax"/>
        </c:scaling>
        <c:delete val="1"/>
        <c:axPos val="b"/>
        <c:numFmt formatCode="General" sourceLinked="1"/>
        <c:majorTickMark val="out"/>
        <c:minorTickMark val="none"/>
        <c:tickLblPos val="nextTo"/>
        <c:crossAx val="124632303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'6.Profitability - LI &amp; GI'!$B$6</c:f>
              <c:strCache>
                <c:ptCount val="1"/>
                <c:pt idx="0">
                  <c:v>Profit Before Tax</c:v>
                </c:pt>
              </c:strCache>
            </c:strRef>
          </c:tx>
          <c:spPr>
            <a:solidFill>
              <a:schemeClr val="accent1">
                <a:lumMod val="75000"/>
              </a:schemeClr>
            </a:solidFill>
            <a:ln>
              <a:noFill/>
            </a:ln>
            <a:effectLst/>
          </c:spPr>
          <c:invertIfNegative val="0"/>
          <c:cat>
            <c:strRef>
              <c:f>'6.Profitability - LI &amp; GI'!$C$5:$G$5</c:f>
              <c:strCache>
                <c:ptCount val="5"/>
                <c:pt idx="0">
                  <c:v>2020</c:v>
                </c:pt>
                <c:pt idx="1">
                  <c:v>2021</c:v>
                </c:pt>
                <c:pt idx="2">
                  <c:v>2022</c:v>
                </c:pt>
                <c:pt idx="3">
                  <c:v>2023 (a)</c:v>
                </c:pt>
                <c:pt idx="4">
                  <c:v>2024 (b)</c:v>
                </c:pt>
              </c:strCache>
            </c:strRef>
          </c:cat>
          <c:val>
            <c:numRef>
              <c:f>'6.Profitability - LI &amp; GI'!$C$6:$G$6</c:f>
              <c:numCache>
                <c:formatCode>_(* #,##0_);_(* \(#,##0\);_(* "-"??_);_(@_)</c:formatCode>
                <c:ptCount val="5"/>
                <c:pt idx="0">
                  <c:v>19143355.143232577</c:v>
                </c:pt>
                <c:pt idx="1">
                  <c:v>27360476.509655505</c:v>
                </c:pt>
                <c:pt idx="2">
                  <c:v>28946551.840795785</c:v>
                </c:pt>
                <c:pt idx="3">
                  <c:v>32518878.845387846</c:v>
                </c:pt>
                <c:pt idx="4">
                  <c:v>36230245.131200224</c:v>
                </c:pt>
              </c:numCache>
            </c:numRef>
          </c:val>
          <c:extLst>
            <c:ext xmlns:c16="http://schemas.microsoft.com/office/drawing/2014/chart" uri="{C3380CC4-5D6E-409C-BE32-E72D297353CC}">
              <c16:uniqueId val="{00000000-03DA-4F05-83B7-7AD16708A673}"/>
            </c:ext>
          </c:extLst>
        </c:ser>
        <c:dLbls>
          <c:showLegendKey val="0"/>
          <c:showVal val="0"/>
          <c:showCatName val="0"/>
          <c:showSerName val="0"/>
          <c:showPercent val="0"/>
          <c:showBubbleSize val="0"/>
        </c:dLbls>
        <c:gapWidth val="219"/>
        <c:overlap val="-27"/>
        <c:axId val="1190669055"/>
        <c:axId val="1190673631"/>
      </c:barChart>
      <c:lineChart>
        <c:grouping val="standard"/>
        <c:varyColors val="0"/>
        <c:ser>
          <c:idx val="1"/>
          <c:order val="1"/>
          <c:tx>
            <c:strRef>
              <c:f>'6.Profitability - LI &amp; GI'!$B$8</c:f>
              <c:strCache>
                <c:ptCount val="1"/>
                <c:pt idx="0">
                  <c:v>Return on Assets</c:v>
                </c:pt>
              </c:strCache>
            </c:strRef>
          </c:tx>
          <c:spPr>
            <a:ln w="28575" cap="rnd">
              <a:solidFill>
                <a:srgbClr val="FFC000"/>
              </a:solidFill>
              <a:round/>
            </a:ln>
            <a:effectLst/>
          </c:spPr>
          <c:marker>
            <c:symbol val="none"/>
          </c:marker>
          <c:dLbls>
            <c:dLbl>
              <c:idx val="0"/>
              <c:layout>
                <c:manualLayout>
                  <c:x val="5.549389567147546E-3"/>
                  <c:y val="1.226993865030671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3DA-4F05-83B7-7AD16708A673}"/>
                </c:ext>
              </c:extLst>
            </c:dLbl>
            <c:dLbl>
              <c:idx val="1"/>
              <c:layout>
                <c:manualLayout>
                  <c:x val="-6.7825088966144246E-17"/>
                  <c:y val="-4.4989775051124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3DA-4F05-83B7-7AD16708A673}"/>
                </c:ext>
              </c:extLst>
            </c:dLbl>
            <c:dLbl>
              <c:idx val="2"/>
              <c:layout>
                <c:manualLayout>
                  <c:x val="1.483390780613815E-2"/>
                  <c:y val="5.333339903225484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3DA-4F05-83B7-7AD16708A673}"/>
                </c:ext>
              </c:extLst>
            </c:dLbl>
            <c:dLbl>
              <c:idx val="3"/>
              <c:layout>
                <c:manualLayout>
                  <c:x val="7.9541839007317844E-3"/>
                  <c:y val="-3.23910482921083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E84-48FD-B410-F637CC3BF2B3}"/>
                </c:ext>
              </c:extLst>
            </c:dLbl>
            <c:dLbl>
              <c:idx val="4"/>
              <c:layout>
                <c:manualLayout>
                  <c:x val="2.0249930821191951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8EC-46DE-8813-FCD42DD63B3F}"/>
                </c:ext>
              </c:extLst>
            </c:dLbl>
            <c:numFmt formatCode="#,##0.0" sourceLinked="0"/>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'6.Profitability - LI &amp; GI'!$C$5:$G$5</c:f>
              <c:strCache>
                <c:ptCount val="5"/>
                <c:pt idx="0">
                  <c:v>2020</c:v>
                </c:pt>
                <c:pt idx="1">
                  <c:v>2021</c:v>
                </c:pt>
                <c:pt idx="2">
                  <c:v>2022</c:v>
                </c:pt>
                <c:pt idx="3">
                  <c:v>2023 (a)</c:v>
                </c:pt>
                <c:pt idx="4">
                  <c:v>2024 (b)</c:v>
                </c:pt>
              </c:strCache>
            </c:strRef>
          </c:cat>
          <c:val>
            <c:numRef>
              <c:f>'6.Profitability - LI &amp; GI'!$C$8:$G$8</c:f>
              <c:numCache>
                <c:formatCode>0.0</c:formatCode>
                <c:ptCount val="5"/>
                <c:pt idx="0">
                  <c:v>3.6539153507091036</c:v>
                </c:pt>
                <c:pt idx="1">
                  <c:v>4.577653637127959</c:v>
                </c:pt>
                <c:pt idx="2">
                  <c:v>4.4628276675695995</c:v>
                </c:pt>
                <c:pt idx="3">
                  <c:v>4.3863874868836179</c:v>
                </c:pt>
                <c:pt idx="4">
                  <c:v>4.165959413437176</c:v>
                </c:pt>
              </c:numCache>
            </c:numRef>
          </c:val>
          <c:smooth val="0"/>
          <c:extLst>
            <c:ext xmlns:c16="http://schemas.microsoft.com/office/drawing/2014/chart" uri="{C3380CC4-5D6E-409C-BE32-E72D297353CC}">
              <c16:uniqueId val="{00000001-03DA-4F05-83B7-7AD16708A673}"/>
            </c:ext>
          </c:extLst>
        </c:ser>
        <c:dLbls>
          <c:showLegendKey val="0"/>
          <c:showVal val="0"/>
          <c:showCatName val="0"/>
          <c:showSerName val="0"/>
          <c:showPercent val="0"/>
          <c:showBubbleSize val="0"/>
        </c:dLbls>
        <c:marker val="1"/>
        <c:smooth val="0"/>
        <c:axId val="1190675295"/>
        <c:axId val="1190674879"/>
      </c:lineChart>
      <c:catAx>
        <c:axId val="119066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73631"/>
        <c:crosses val="autoZero"/>
        <c:auto val="1"/>
        <c:lblAlgn val="ctr"/>
        <c:lblOffset val="100"/>
        <c:noMultiLvlLbl val="0"/>
      </c:catAx>
      <c:valAx>
        <c:axId val="11906736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LKR' 000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69055"/>
        <c:crosses val="autoZero"/>
        <c:crossBetween val="between"/>
      </c:valAx>
      <c:valAx>
        <c:axId val="1190674879"/>
        <c:scaling>
          <c:orientation val="minMax"/>
          <c:max val="6"/>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75295"/>
        <c:crosses val="max"/>
        <c:crossBetween val="between"/>
      </c:valAx>
      <c:catAx>
        <c:axId val="1190675295"/>
        <c:scaling>
          <c:orientation val="minMax"/>
        </c:scaling>
        <c:delete val="1"/>
        <c:axPos val="b"/>
        <c:numFmt formatCode="General" sourceLinked="1"/>
        <c:majorTickMark val="out"/>
        <c:minorTickMark val="none"/>
        <c:tickLblPos val="nextTo"/>
        <c:crossAx val="11906748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'6.Profitability - LI &amp; GI'!$I$6</c:f>
              <c:strCache>
                <c:ptCount val="1"/>
                <c:pt idx="0">
                  <c:v>Profit Before Tax</c:v>
                </c:pt>
              </c:strCache>
            </c:strRef>
          </c:tx>
          <c:spPr>
            <a:solidFill>
              <a:schemeClr val="accent1">
                <a:lumMod val="75000"/>
              </a:schemeClr>
            </a:solidFill>
            <a:ln>
              <a:noFill/>
            </a:ln>
            <a:effectLst/>
          </c:spPr>
          <c:invertIfNegative val="0"/>
          <c:cat>
            <c:strRef>
              <c:f>'6.Profitability - LI &amp; GI'!$J$5:$N$5</c:f>
              <c:strCache>
                <c:ptCount val="5"/>
                <c:pt idx="0">
                  <c:v>2020</c:v>
                </c:pt>
                <c:pt idx="1">
                  <c:v>2021</c:v>
                </c:pt>
                <c:pt idx="2">
                  <c:v>2022</c:v>
                </c:pt>
                <c:pt idx="3">
                  <c:v>2023 (a)</c:v>
                </c:pt>
                <c:pt idx="4">
                  <c:v>2024 (b)</c:v>
                </c:pt>
              </c:strCache>
            </c:strRef>
          </c:cat>
          <c:val>
            <c:numRef>
              <c:f>'6.Profitability - LI &amp; GI'!$J$6:$N$6</c:f>
              <c:numCache>
                <c:formatCode>_(* #,##0_);_(* \(#,##0\);_(* "-"??_);_(@_)</c:formatCode>
                <c:ptCount val="5"/>
                <c:pt idx="0">
                  <c:v>23360482</c:v>
                </c:pt>
                <c:pt idx="1">
                  <c:v>19548731.768710852</c:v>
                </c:pt>
                <c:pt idx="2">
                  <c:v>23815307.321667798</c:v>
                </c:pt>
                <c:pt idx="3">
                  <c:v>24669743</c:v>
                </c:pt>
                <c:pt idx="4">
                  <c:v>23322598</c:v>
                </c:pt>
              </c:numCache>
            </c:numRef>
          </c:val>
          <c:extLst>
            <c:ext xmlns:c16="http://schemas.microsoft.com/office/drawing/2014/chart" uri="{C3380CC4-5D6E-409C-BE32-E72D297353CC}">
              <c16:uniqueId val="{00000000-1623-4B56-BBAF-CF4DE5D221ED}"/>
            </c:ext>
          </c:extLst>
        </c:ser>
        <c:dLbls>
          <c:showLegendKey val="0"/>
          <c:showVal val="0"/>
          <c:showCatName val="0"/>
          <c:showSerName val="0"/>
          <c:showPercent val="0"/>
          <c:showBubbleSize val="0"/>
        </c:dLbls>
        <c:gapWidth val="219"/>
        <c:overlap val="-27"/>
        <c:axId val="1190669055"/>
        <c:axId val="1190673631"/>
      </c:barChart>
      <c:lineChart>
        <c:grouping val="standard"/>
        <c:varyColors val="0"/>
        <c:ser>
          <c:idx val="1"/>
          <c:order val="1"/>
          <c:tx>
            <c:strRef>
              <c:f>'6.Profitability - LI &amp; GI'!$I$8</c:f>
              <c:strCache>
                <c:ptCount val="1"/>
                <c:pt idx="0">
                  <c:v>Return on Assets</c:v>
                </c:pt>
              </c:strCache>
            </c:strRef>
          </c:tx>
          <c:spPr>
            <a:ln w="28575" cap="rnd">
              <a:solidFill>
                <a:srgbClr val="FFC000"/>
              </a:solidFill>
              <a:round/>
            </a:ln>
            <a:effectLst/>
          </c:spPr>
          <c:marker>
            <c:symbol val="none"/>
          </c:marker>
          <c:dLbls>
            <c:dLbl>
              <c:idx val="0"/>
              <c:layout>
                <c:manualLayout>
                  <c:x val="0"/>
                  <c:y val="-2.45398773006135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3AA-4F27-B232-4F687AF773C5}"/>
                </c:ext>
              </c:extLst>
            </c:dLbl>
            <c:dLbl>
              <c:idx val="1"/>
              <c:layout>
                <c:manualLayout>
                  <c:x val="-1.1098779134295227E-2"/>
                  <c:y val="-4.49897750511247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F36-4957-9F5A-74043468BDF4}"/>
                </c:ext>
              </c:extLst>
            </c:dLbl>
            <c:dLbl>
              <c:idx val="2"/>
              <c:layout>
                <c:manualLayout>
                  <c:x val="-1.2948575656677765E-2"/>
                  <c:y val="-8.99795501022495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F36-4957-9F5A-74043468BDF4}"/>
                </c:ext>
              </c:extLst>
            </c:dLbl>
            <c:dLbl>
              <c:idx val="3"/>
              <c:layout>
                <c:manualLayout>
                  <c:x val="9.7445146822469769E-3"/>
                  <c:y val="-2.06124852767962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6D7-436C-BAD0-72A320F8724F}"/>
                </c:ext>
              </c:extLst>
            </c:dLbl>
            <c:dLbl>
              <c:idx val="4"/>
              <c:layout>
                <c:manualLayout>
                  <c:x val="1.479837217906016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F36-4957-9F5A-74043468BDF4}"/>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'6.Profitability - LI &amp; GI'!$J$5:$N$5</c:f>
              <c:strCache>
                <c:ptCount val="5"/>
                <c:pt idx="0">
                  <c:v>2020</c:v>
                </c:pt>
                <c:pt idx="1">
                  <c:v>2021</c:v>
                </c:pt>
                <c:pt idx="2">
                  <c:v>2022</c:v>
                </c:pt>
                <c:pt idx="3">
                  <c:v>2023 (a)</c:v>
                </c:pt>
                <c:pt idx="4">
                  <c:v>2024 (b)</c:v>
                </c:pt>
              </c:strCache>
            </c:strRef>
          </c:cat>
          <c:val>
            <c:numRef>
              <c:f>'6.Profitability - LI &amp; GI'!$J$8:$N$8</c:f>
              <c:numCache>
                <c:formatCode>0.0</c:formatCode>
                <c:ptCount val="5"/>
                <c:pt idx="0">
                  <c:v>10.79580688236142</c:v>
                </c:pt>
                <c:pt idx="1">
                  <c:v>8.1613376985131687</c:v>
                </c:pt>
                <c:pt idx="2">
                  <c:v>8.9982008500917523</c:v>
                </c:pt>
                <c:pt idx="3">
                  <c:v>8.4610498224886346</c:v>
                </c:pt>
                <c:pt idx="4">
                  <c:v>7.8849257236779255</c:v>
                </c:pt>
              </c:numCache>
            </c:numRef>
          </c:val>
          <c:smooth val="0"/>
          <c:extLst>
            <c:ext xmlns:c16="http://schemas.microsoft.com/office/drawing/2014/chart" uri="{C3380CC4-5D6E-409C-BE32-E72D297353CC}">
              <c16:uniqueId val="{00000001-1623-4B56-BBAF-CF4DE5D221ED}"/>
            </c:ext>
          </c:extLst>
        </c:ser>
        <c:dLbls>
          <c:showLegendKey val="0"/>
          <c:showVal val="0"/>
          <c:showCatName val="0"/>
          <c:showSerName val="0"/>
          <c:showPercent val="0"/>
          <c:showBubbleSize val="0"/>
        </c:dLbls>
        <c:marker val="1"/>
        <c:smooth val="0"/>
        <c:axId val="1190675295"/>
        <c:axId val="1190674879"/>
      </c:lineChart>
      <c:catAx>
        <c:axId val="11906690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73631"/>
        <c:crosses val="autoZero"/>
        <c:auto val="1"/>
        <c:lblAlgn val="ctr"/>
        <c:lblOffset val="100"/>
        <c:noMultiLvlLbl val="0"/>
      </c:catAx>
      <c:valAx>
        <c:axId val="11906736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LKR' 000</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69055"/>
        <c:crosses val="autoZero"/>
        <c:crossBetween val="between"/>
      </c:valAx>
      <c:valAx>
        <c:axId val="1190674879"/>
        <c:scaling>
          <c:orientation val="minMax"/>
          <c:max val="12"/>
          <c:min val="0"/>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1190675295"/>
        <c:crosses val="max"/>
        <c:crossBetween val="between"/>
      </c:valAx>
      <c:catAx>
        <c:axId val="1190675295"/>
        <c:scaling>
          <c:orientation val="minMax"/>
        </c:scaling>
        <c:delete val="1"/>
        <c:axPos val="b"/>
        <c:numFmt formatCode="General" sourceLinked="1"/>
        <c:majorTickMark val="out"/>
        <c:minorTickMark val="none"/>
        <c:tickLblPos val="nextTo"/>
        <c:crossAx val="11906748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'9.No. of Branch, Empl &amp; Agents'!$B$58</c:f>
              <c:strCache>
                <c:ptCount val="1"/>
                <c:pt idx="0">
                  <c:v>Agents</c:v>
                </c:pt>
              </c:strCache>
            </c:strRef>
          </c:tx>
          <c:spPr>
            <a:solidFill>
              <a:schemeClr val="accent1"/>
            </a:solidFill>
            <a:ln>
              <a:noFill/>
            </a:ln>
            <a:effectLst/>
            <a:sp3d/>
          </c:spPr>
          <c:invertIfNegative val="0"/>
          <c:cat>
            <c:multiLvlStrRef>
              <c:f>'9.No. of Branch, Empl &amp; Agents'!$E$55:$H$56</c:f>
              <c:multiLvlStrCache>
                <c:ptCount val="4"/>
                <c:lvl>
                  <c:pt idx="0">
                    <c:v>2023*</c:v>
                  </c:pt>
                  <c:pt idx="1">
                    <c:v>2024</c:v>
                  </c:pt>
                  <c:pt idx="2">
                    <c:v>2023*</c:v>
                  </c:pt>
                  <c:pt idx="3">
                    <c:v>2024</c:v>
                  </c:pt>
                </c:lvl>
                <c:lvl>
                  <c:pt idx="0">
                    <c:v>Long Term</c:v>
                  </c:pt>
                  <c:pt idx="2">
                    <c:v>General</c:v>
                  </c:pt>
                </c:lvl>
              </c:multiLvlStrCache>
            </c:multiLvlStrRef>
          </c:cat>
          <c:val>
            <c:numRef>
              <c:f>'9.No. of Branch, Empl &amp; Agents'!$E$58:$H$58</c:f>
              <c:numCache>
                <c:formatCode>_(* #,##0.0_);_(* \(#,##0.0\);_(* "-"??_);_(@_)</c:formatCode>
                <c:ptCount val="4"/>
                <c:pt idx="0">
                  <c:v>81.730416104920764</c:v>
                </c:pt>
                <c:pt idx="1">
                  <c:v>76.16</c:v>
                </c:pt>
                <c:pt idx="2">
                  <c:v>19.43</c:v>
                </c:pt>
                <c:pt idx="3">
                  <c:v>17.22</c:v>
                </c:pt>
              </c:numCache>
            </c:numRef>
          </c:val>
          <c:extLst>
            <c:ext xmlns:c16="http://schemas.microsoft.com/office/drawing/2014/chart" uri="{C3380CC4-5D6E-409C-BE32-E72D297353CC}">
              <c16:uniqueId val="{00000000-531C-485B-98C3-8C4221C3FDF9}"/>
            </c:ext>
          </c:extLst>
        </c:ser>
        <c:ser>
          <c:idx val="1"/>
          <c:order val="1"/>
          <c:tx>
            <c:strRef>
              <c:f>'9.No. of Branch, Empl &amp; Agents'!$B$59</c:f>
              <c:strCache>
                <c:ptCount val="1"/>
                <c:pt idx="0">
                  <c:v>Brokers</c:v>
                </c:pt>
              </c:strCache>
            </c:strRef>
          </c:tx>
          <c:spPr>
            <a:solidFill>
              <a:schemeClr val="accent3"/>
            </a:solidFill>
            <a:ln>
              <a:noFill/>
            </a:ln>
            <a:effectLst/>
            <a:sp3d/>
          </c:spPr>
          <c:invertIfNegative val="0"/>
          <c:cat>
            <c:multiLvlStrRef>
              <c:f>'9.No. of Branch, Empl &amp; Agents'!$E$55:$H$56</c:f>
              <c:multiLvlStrCache>
                <c:ptCount val="4"/>
                <c:lvl>
                  <c:pt idx="0">
                    <c:v>2023*</c:v>
                  </c:pt>
                  <c:pt idx="1">
                    <c:v>2024</c:v>
                  </c:pt>
                  <c:pt idx="2">
                    <c:v>2023*</c:v>
                  </c:pt>
                  <c:pt idx="3">
                    <c:v>2024</c:v>
                  </c:pt>
                </c:lvl>
                <c:lvl>
                  <c:pt idx="0">
                    <c:v>Long Term</c:v>
                  </c:pt>
                  <c:pt idx="2">
                    <c:v>General</c:v>
                  </c:pt>
                </c:lvl>
              </c:multiLvlStrCache>
            </c:multiLvlStrRef>
          </c:cat>
          <c:val>
            <c:numRef>
              <c:f>'9.No. of Branch, Empl &amp; Agents'!$E$59:$H$59</c:f>
              <c:numCache>
                <c:formatCode>_(* #,##0.0_);_(* \(#,##0.0\);_(* "-"??_);_(@_)</c:formatCode>
                <c:ptCount val="4"/>
                <c:pt idx="0">
                  <c:v>3.777047543883727</c:v>
                </c:pt>
                <c:pt idx="1">
                  <c:v>3.6526242725826732</c:v>
                </c:pt>
                <c:pt idx="2">
                  <c:v>22.55</c:v>
                </c:pt>
                <c:pt idx="3">
                  <c:v>21.41</c:v>
                </c:pt>
              </c:numCache>
            </c:numRef>
          </c:val>
          <c:extLst>
            <c:ext xmlns:c16="http://schemas.microsoft.com/office/drawing/2014/chart" uri="{C3380CC4-5D6E-409C-BE32-E72D297353CC}">
              <c16:uniqueId val="{00000001-531C-485B-98C3-8C4221C3FDF9}"/>
            </c:ext>
          </c:extLst>
        </c:ser>
        <c:ser>
          <c:idx val="2"/>
          <c:order val="2"/>
          <c:tx>
            <c:strRef>
              <c:f>'9.No. of Branch, Empl &amp; Agents'!$B$60</c:f>
              <c:strCache>
                <c:ptCount val="1"/>
                <c:pt idx="0">
                  <c:v>Exclusive Sales Force except agents </c:v>
                </c:pt>
              </c:strCache>
            </c:strRef>
          </c:tx>
          <c:spPr>
            <a:solidFill>
              <a:schemeClr val="accent5"/>
            </a:solidFill>
            <a:ln>
              <a:noFill/>
            </a:ln>
            <a:effectLst/>
            <a:sp3d/>
          </c:spPr>
          <c:invertIfNegative val="0"/>
          <c:cat>
            <c:multiLvlStrRef>
              <c:f>'9.No. of Branch, Empl &amp; Agents'!$E$55:$H$56</c:f>
              <c:multiLvlStrCache>
                <c:ptCount val="4"/>
                <c:lvl>
                  <c:pt idx="0">
                    <c:v>2023*</c:v>
                  </c:pt>
                  <c:pt idx="1">
                    <c:v>2024</c:v>
                  </c:pt>
                  <c:pt idx="2">
                    <c:v>2023*</c:v>
                  </c:pt>
                  <c:pt idx="3">
                    <c:v>2024</c:v>
                  </c:pt>
                </c:lvl>
                <c:lvl>
                  <c:pt idx="0">
                    <c:v>Long Term</c:v>
                  </c:pt>
                  <c:pt idx="2">
                    <c:v>General</c:v>
                  </c:pt>
                </c:lvl>
              </c:multiLvlStrCache>
            </c:multiLvlStrRef>
          </c:cat>
          <c:val>
            <c:numRef>
              <c:f>'9.No. of Branch, Empl &amp; Agents'!$E$60:$H$60</c:f>
              <c:numCache>
                <c:formatCode>_(* #,##0.0_);_(* \(#,##0.0\);_(* "-"??_);_(@_)</c:formatCode>
                <c:ptCount val="4"/>
                <c:pt idx="0">
                  <c:v>0.95915775521195878</c:v>
                </c:pt>
                <c:pt idx="1">
                  <c:v>2.60924523075313</c:v>
                </c:pt>
                <c:pt idx="2">
                  <c:v>25.74</c:v>
                </c:pt>
                <c:pt idx="3">
                  <c:v>23.15</c:v>
                </c:pt>
              </c:numCache>
            </c:numRef>
          </c:val>
          <c:extLst>
            <c:ext xmlns:c16="http://schemas.microsoft.com/office/drawing/2014/chart" uri="{C3380CC4-5D6E-409C-BE32-E72D297353CC}">
              <c16:uniqueId val="{00000002-531C-485B-98C3-8C4221C3FDF9}"/>
            </c:ext>
          </c:extLst>
        </c:ser>
        <c:ser>
          <c:idx val="3"/>
          <c:order val="3"/>
          <c:tx>
            <c:strRef>
              <c:f>'9.No. of Branch, Empl &amp; Agents'!$B$61</c:f>
              <c:strCache>
                <c:ptCount val="1"/>
                <c:pt idx="0">
                  <c:v>Direct</c:v>
                </c:pt>
              </c:strCache>
            </c:strRef>
          </c:tx>
          <c:spPr>
            <a:solidFill>
              <a:schemeClr val="accent1">
                <a:lumMod val="60000"/>
              </a:schemeClr>
            </a:solidFill>
            <a:ln>
              <a:noFill/>
            </a:ln>
            <a:effectLst/>
            <a:sp3d/>
          </c:spPr>
          <c:invertIfNegative val="0"/>
          <c:cat>
            <c:multiLvlStrRef>
              <c:f>'9.No. of Branch, Empl &amp; Agents'!$E$55:$H$56</c:f>
              <c:multiLvlStrCache>
                <c:ptCount val="4"/>
                <c:lvl>
                  <c:pt idx="0">
                    <c:v>2023*</c:v>
                  </c:pt>
                  <c:pt idx="1">
                    <c:v>2024</c:v>
                  </c:pt>
                  <c:pt idx="2">
                    <c:v>2023*</c:v>
                  </c:pt>
                  <c:pt idx="3">
                    <c:v>2024</c:v>
                  </c:pt>
                </c:lvl>
                <c:lvl>
                  <c:pt idx="0">
                    <c:v>Long Term</c:v>
                  </c:pt>
                  <c:pt idx="2">
                    <c:v>General</c:v>
                  </c:pt>
                </c:lvl>
              </c:multiLvlStrCache>
            </c:multiLvlStrRef>
          </c:cat>
          <c:val>
            <c:numRef>
              <c:f>'9.No. of Branch, Empl &amp; Agents'!$E$61:$H$61</c:f>
              <c:numCache>
                <c:formatCode>_(* #,##0.0_);_(* \(#,##0.0\);_(* "-"??_);_(@_)</c:formatCode>
                <c:ptCount val="4"/>
                <c:pt idx="0">
                  <c:v>3.7504345094872042</c:v>
                </c:pt>
                <c:pt idx="1">
                  <c:v>5.6</c:v>
                </c:pt>
                <c:pt idx="2">
                  <c:v>24.73</c:v>
                </c:pt>
                <c:pt idx="3">
                  <c:v>31.2</c:v>
                </c:pt>
              </c:numCache>
            </c:numRef>
          </c:val>
          <c:extLst>
            <c:ext xmlns:c16="http://schemas.microsoft.com/office/drawing/2014/chart" uri="{C3380CC4-5D6E-409C-BE32-E72D297353CC}">
              <c16:uniqueId val="{00000003-531C-485B-98C3-8C4221C3FDF9}"/>
            </c:ext>
          </c:extLst>
        </c:ser>
        <c:ser>
          <c:idx val="4"/>
          <c:order val="4"/>
          <c:tx>
            <c:strRef>
              <c:f>'9.No. of Branch, Empl &amp; Agents'!$B$62</c:f>
              <c:strCache>
                <c:ptCount val="1"/>
                <c:pt idx="0">
                  <c:v>Bancassurance</c:v>
                </c:pt>
              </c:strCache>
            </c:strRef>
          </c:tx>
          <c:spPr>
            <a:solidFill>
              <a:schemeClr val="accent3">
                <a:lumMod val="60000"/>
              </a:schemeClr>
            </a:solidFill>
            <a:ln>
              <a:noFill/>
            </a:ln>
            <a:effectLst/>
            <a:sp3d/>
          </c:spPr>
          <c:invertIfNegative val="0"/>
          <c:cat>
            <c:multiLvlStrRef>
              <c:f>'9.No. of Branch, Empl &amp; Agents'!$E$55:$H$56</c:f>
              <c:multiLvlStrCache>
                <c:ptCount val="4"/>
                <c:lvl>
                  <c:pt idx="0">
                    <c:v>2023*</c:v>
                  </c:pt>
                  <c:pt idx="1">
                    <c:v>2024</c:v>
                  </c:pt>
                  <c:pt idx="2">
                    <c:v>2023*</c:v>
                  </c:pt>
                  <c:pt idx="3">
                    <c:v>2024</c:v>
                  </c:pt>
                </c:lvl>
                <c:lvl>
                  <c:pt idx="0">
                    <c:v>Long Term</c:v>
                  </c:pt>
                  <c:pt idx="2">
                    <c:v>General</c:v>
                  </c:pt>
                </c:lvl>
              </c:multiLvlStrCache>
            </c:multiLvlStrRef>
          </c:cat>
          <c:val>
            <c:numRef>
              <c:f>'9.No. of Branch, Empl &amp; Agents'!$E$62:$H$62</c:f>
              <c:numCache>
                <c:formatCode>_(* #,##0.0_);_(* \(#,##0.0\);_(* "-"??_);_(@_)</c:formatCode>
                <c:ptCount val="4"/>
                <c:pt idx="0">
                  <c:v>8.4718725292965438</c:v>
                </c:pt>
                <c:pt idx="1">
                  <c:v>11.269480500718467</c:v>
                </c:pt>
                <c:pt idx="2">
                  <c:v>2.93</c:v>
                </c:pt>
                <c:pt idx="3">
                  <c:v>2.58</c:v>
                </c:pt>
              </c:numCache>
            </c:numRef>
          </c:val>
          <c:extLst>
            <c:ext xmlns:c16="http://schemas.microsoft.com/office/drawing/2014/chart" uri="{C3380CC4-5D6E-409C-BE32-E72D297353CC}">
              <c16:uniqueId val="{00000004-531C-485B-98C3-8C4221C3FDF9}"/>
            </c:ext>
          </c:extLst>
        </c:ser>
        <c:ser>
          <c:idx val="5"/>
          <c:order val="5"/>
          <c:tx>
            <c:strRef>
              <c:f>'9.No. of Branch, Empl &amp; Agents'!$B$63</c:f>
              <c:strCache>
                <c:ptCount val="1"/>
                <c:pt idx="0">
                  <c:v>Related/Group Companies</c:v>
                </c:pt>
              </c:strCache>
            </c:strRef>
          </c:tx>
          <c:spPr>
            <a:solidFill>
              <a:schemeClr val="accent5">
                <a:lumMod val="60000"/>
              </a:schemeClr>
            </a:solidFill>
            <a:ln>
              <a:noFill/>
            </a:ln>
            <a:effectLst/>
            <a:sp3d/>
          </c:spPr>
          <c:invertIfNegative val="0"/>
          <c:cat>
            <c:multiLvlStrRef>
              <c:f>'9.No. of Branch, Empl &amp; Agents'!$E$55:$H$56</c:f>
              <c:multiLvlStrCache>
                <c:ptCount val="4"/>
                <c:lvl>
                  <c:pt idx="0">
                    <c:v>2023*</c:v>
                  </c:pt>
                  <c:pt idx="1">
                    <c:v>2024</c:v>
                  </c:pt>
                  <c:pt idx="2">
                    <c:v>2023*</c:v>
                  </c:pt>
                  <c:pt idx="3">
                    <c:v>2024</c:v>
                  </c:pt>
                </c:lvl>
                <c:lvl>
                  <c:pt idx="0">
                    <c:v>Long Term</c:v>
                  </c:pt>
                  <c:pt idx="2">
                    <c:v>General</c:v>
                  </c:pt>
                </c:lvl>
              </c:multiLvlStrCache>
            </c:multiLvlStrRef>
          </c:cat>
          <c:val>
            <c:numRef>
              <c:f>'9.No. of Branch, Empl &amp; Agents'!$E$63:$H$63</c:f>
              <c:numCache>
                <c:formatCode>_(* #,##0.0_);_(* \(#,##0.0\);_(* "-"??_);_(@_)</c:formatCode>
                <c:ptCount val="4"/>
                <c:pt idx="0">
                  <c:v>0.34854581406322571</c:v>
                </c:pt>
                <c:pt idx="1">
                  <c:v>0.3</c:v>
                </c:pt>
                <c:pt idx="2">
                  <c:v>3.99</c:v>
                </c:pt>
                <c:pt idx="3">
                  <c:v>3.89</c:v>
                </c:pt>
              </c:numCache>
            </c:numRef>
          </c:val>
          <c:extLst>
            <c:ext xmlns:c16="http://schemas.microsoft.com/office/drawing/2014/chart" uri="{C3380CC4-5D6E-409C-BE32-E72D297353CC}">
              <c16:uniqueId val="{00000005-531C-485B-98C3-8C4221C3FDF9}"/>
            </c:ext>
          </c:extLst>
        </c:ser>
        <c:ser>
          <c:idx val="6"/>
          <c:order val="6"/>
          <c:tx>
            <c:strRef>
              <c:f>'9.No. of Branch, Empl &amp; Agents'!$B$64</c:f>
              <c:strCache>
                <c:ptCount val="1"/>
                <c:pt idx="0">
                  <c:v>Others </c:v>
                </c:pt>
              </c:strCache>
            </c:strRef>
          </c:tx>
          <c:spPr>
            <a:solidFill>
              <a:schemeClr val="accent1">
                <a:lumMod val="80000"/>
                <a:lumOff val="20000"/>
              </a:schemeClr>
            </a:solidFill>
            <a:ln>
              <a:noFill/>
            </a:ln>
            <a:effectLst/>
            <a:sp3d/>
          </c:spPr>
          <c:invertIfNegative val="0"/>
          <c:cat>
            <c:multiLvlStrRef>
              <c:f>'9.No. of Branch, Empl &amp; Agents'!$E$55:$H$56</c:f>
              <c:multiLvlStrCache>
                <c:ptCount val="4"/>
                <c:lvl>
                  <c:pt idx="0">
                    <c:v>2023*</c:v>
                  </c:pt>
                  <c:pt idx="1">
                    <c:v>2024</c:v>
                  </c:pt>
                  <c:pt idx="2">
                    <c:v>2023*</c:v>
                  </c:pt>
                  <c:pt idx="3">
                    <c:v>2024</c:v>
                  </c:pt>
                </c:lvl>
                <c:lvl>
                  <c:pt idx="0">
                    <c:v>Long Term</c:v>
                  </c:pt>
                  <c:pt idx="2">
                    <c:v>General</c:v>
                  </c:pt>
                </c:lvl>
              </c:multiLvlStrCache>
            </c:multiLvlStrRef>
          </c:cat>
          <c:val>
            <c:numRef>
              <c:f>'9.No. of Branch, Empl &amp; Agents'!$E$64:$H$64</c:f>
              <c:numCache>
                <c:formatCode>_(* #,##0.0_);_(* \(#,##0.0\);_(* "-"??_);_(@_)</c:formatCode>
                <c:ptCount val="4"/>
                <c:pt idx="0">
                  <c:v>0.96</c:v>
                </c:pt>
                <c:pt idx="1">
                  <c:v>0.46139149236781984</c:v>
                </c:pt>
                <c:pt idx="2">
                  <c:v>0.64</c:v>
                </c:pt>
                <c:pt idx="3">
                  <c:v>0.55000000000000004</c:v>
                </c:pt>
              </c:numCache>
            </c:numRef>
          </c:val>
          <c:extLst>
            <c:ext xmlns:c16="http://schemas.microsoft.com/office/drawing/2014/chart" uri="{C3380CC4-5D6E-409C-BE32-E72D297353CC}">
              <c16:uniqueId val="{00000006-531C-485B-98C3-8C4221C3FDF9}"/>
            </c:ext>
          </c:extLst>
        </c:ser>
        <c:dLbls>
          <c:showLegendKey val="0"/>
          <c:showVal val="0"/>
          <c:showCatName val="0"/>
          <c:showSerName val="0"/>
          <c:showPercent val="0"/>
          <c:showBubbleSize val="0"/>
        </c:dLbls>
        <c:gapWidth val="150"/>
        <c:shape val="box"/>
        <c:axId val="2017242864"/>
        <c:axId val="2017243696"/>
        <c:axId val="0"/>
      </c:bar3DChart>
      <c:catAx>
        <c:axId val="201724286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2017243696"/>
        <c:crosses val="autoZero"/>
        <c:auto val="1"/>
        <c:lblAlgn val="ctr"/>
        <c:lblOffset val="100"/>
        <c:noMultiLvlLbl val="0"/>
      </c:catAx>
      <c:valAx>
        <c:axId val="20172436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r>
                  <a:rPr lang="en-US"/>
                  <a:t>%</a:t>
                </a:r>
              </a:p>
            </c:rich>
          </c:tx>
          <c:layout>
            <c:manualLayout>
              <c:xMode val="edge"/>
              <c:yMode val="edge"/>
              <c:x val="0.24891743757076673"/>
              <c:y val="0.332675210029836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crossAx val="201724286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Tahoma" panose="020B0604030504040204" pitchFamily="34" charset="0"/>
                <a:ea typeface="Tahoma" panose="020B0604030504040204" pitchFamily="34" charset="0"/>
                <a:cs typeface="Tahoma" panose="020B0604030504040204" pitchFamily="34" charset="0"/>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latin typeface="Tahoma" panose="020B0604030504040204" pitchFamily="34" charset="0"/>
          <a:ea typeface="Tahoma" panose="020B0604030504040204" pitchFamily="34" charset="0"/>
          <a:cs typeface="Tahoma" panose="020B060403050404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6</xdr:col>
      <xdr:colOff>594360</xdr:colOff>
      <xdr:row>12</xdr:row>
      <xdr:rowOff>246184</xdr:rowOff>
    </xdr:from>
    <xdr:to>
      <xdr:col>11</xdr:col>
      <xdr:colOff>403860</xdr:colOff>
      <xdr:row>20</xdr:row>
      <xdr:rowOff>46570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91940" y="2585524"/>
          <a:ext cx="2857500" cy="22387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104775</xdr:colOff>
      <xdr:row>16</xdr:row>
      <xdr:rowOff>99060</xdr:rowOff>
    </xdr:from>
    <xdr:to>
      <xdr:col>15</xdr:col>
      <xdr:colOff>182880</xdr:colOff>
      <xdr:row>24</xdr:row>
      <xdr:rowOff>189070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38575" y="3147060"/>
          <a:ext cx="2021205" cy="16140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24</xdr:row>
      <xdr:rowOff>0</xdr:rowOff>
    </xdr:from>
    <xdr:to>
      <xdr:col>4</xdr:col>
      <xdr:colOff>739140</xdr:colOff>
      <xdr:row>24</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245745</xdr:colOff>
      <xdr:row>14</xdr:row>
      <xdr:rowOff>19050</xdr:rowOff>
    </xdr:from>
    <xdr:to>
      <xdr:col>7</xdr:col>
      <xdr:colOff>3810</xdr:colOff>
      <xdr:row>44</xdr:row>
      <xdr:rowOff>68580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11</xdr:row>
      <xdr:rowOff>26670</xdr:rowOff>
    </xdr:from>
    <xdr:to>
      <xdr:col>6</xdr:col>
      <xdr:colOff>281940</xdr:colOff>
      <xdr:row>28</xdr:row>
      <xdr:rowOff>22860</xdr:rowOff>
    </xdr:to>
    <xdr:graphicFrame macro="">
      <xdr:nvGraphicFramePr>
        <xdr:cNvPr id="2" name="Chart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11</xdr:row>
      <xdr:rowOff>45720</xdr:rowOff>
    </xdr:from>
    <xdr:to>
      <xdr:col>13</xdr:col>
      <xdr:colOff>1013011</xdr:colOff>
      <xdr:row>28</xdr:row>
      <xdr:rowOff>41910</xdr:rowOff>
    </xdr:to>
    <xdr:graphicFrame macro="">
      <xdr:nvGraphicFramePr>
        <xdr:cNvPr id="3" name="Chart 2">
          <a:extLst>
            <a:ext uri="{FF2B5EF4-FFF2-40B4-BE49-F238E27FC236}">
              <a16:creationId xmlns:a16="http://schemas.microsoft.com/office/drawing/2014/main" id="{00000000-0008-0000-1100-000003000000}"/>
            </a:ext>
            <a:ext uri="{147F2762-F138-4A5C-976F-8EAC2B608ADB}">
              <a16:predDERef xmlns:a16="http://schemas.microsoft.com/office/drawing/2014/main" pre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54</xdr:row>
      <xdr:rowOff>30480</xdr:rowOff>
    </xdr:from>
    <xdr:to>
      <xdr:col>22</xdr:col>
      <xdr:colOff>266700</xdr:colOff>
      <xdr:row>83</xdr:row>
      <xdr:rowOff>53340</xdr:rowOff>
    </xdr:to>
    <xdr:graphicFrame macro="">
      <xdr:nvGraphicFramePr>
        <xdr:cNvPr id="4" name="Chart 3">
          <a:extLst>
            <a:ext uri="{FF2B5EF4-FFF2-40B4-BE49-F238E27FC236}">
              <a16:creationId xmlns:a16="http://schemas.microsoft.com/office/drawing/2014/main" id="{00000000-0008-0000-1300-000004000000}"/>
            </a:ext>
            <a:ext uri="{147F2762-F138-4A5C-976F-8EAC2B608ADB}">
              <a16:predDERef xmlns:a16="http://schemas.microsoft.com/office/drawing/2014/main" pred="{00000000-0008-0000-1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0</xdr:colOff>
      <xdr:row>4</xdr:row>
      <xdr:rowOff>0</xdr:rowOff>
    </xdr:from>
    <xdr:to>
      <xdr:col>25</xdr:col>
      <xdr:colOff>221634</xdr:colOff>
      <xdr:row>45</xdr:row>
      <xdr:rowOff>15240</xdr:rowOff>
    </xdr:to>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304020" y="693420"/>
          <a:ext cx="9365634" cy="7772400"/>
        </a:xfrm>
        <a:prstGeom prst="rect">
          <a:avLst/>
        </a:prstGeom>
      </xdr:spPr>
    </xdr:pic>
    <xdr:clientData/>
  </xdr:twoCellAnchor>
</xdr:wsDr>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G16" sqref="G16"/>
    </sheetView>
  </sheetViews>
  <sheetFormatPr defaultRowHeight="14.45"/>
  <sheetData>
    <row r="1" spans="1:1">
      <c r="A1" t="s">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2"/>
  <sheetViews>
    <sheetView view="pageBreakPreview" zoomScaleNormal="100" zoomScaleSheetLayoutView="100" workbookViewId="0">
      <selection activeCell="B3" sqref="B3:H3"/>
    </sheetView>
  </sheetViews>
  <sheetFormatPr defaultColWidth="8.85546875" defaultRowHeight="13.15"/>
  <cols>
    <col min="1" max="1" width="3.7109375" style="15" customWidth="1"/>
    <col min="2" max="2" width="19.5703125" style="15" customWidth="1"/>
    <col min="3" max="3" width="13.7109375" style="15" customWidth="1"/>
    <col min="4" max="8" width="12.7109375" style="15" customWidth="1"/>
    <col min="9" max="9" width="18.85546875" style="15" customWidth="1"/>
    <col min="10" max="10" width="3.5703125" style="5" customWidth="1"/>
    <col min="11" max="16384" width="8.85546875" style="15"/>
  </cols>
  <sheetData>
    <row r="1" spans="1:13">
      <c r="B1" s="5"/>
      <c r="C1" s="5"/>
      <c r="D1" s="5"/>
      <c r="E1" s="5"/>
      <c r="F1" s="5"/>
      <c r="G1" s="5"/>
      <c r="H1" s="5"/>
      <c r="I1" s="5"/>
    </row>
    <row r="2" spans="1:13">
      <c r="A2" s="5"/>
      <c r="B2" s="6" t="s">
        <v>80</v>
      </c>
      <c r="C2" s="5"/>
      <c r="D2" s="5"/>
      <c r="E2" s="5"/>
      <c r="F2" s="5"/>
      <c r="G2" s="5"/>
      <c r="H2" s="5"/>
      <c r="I2" s="5"/>
    </row>
    <row r="3" spans="1:13">
      <c r="A3" s="5"/>
      <c r="B3" s="518" t="s">
        <v>81</v>
      </c>
      <c r="C3" s="518"/>
      <c r="D3" s="518"/>
      <c r="E3" s="518"/>
      <c r="F3" s="518"/>
      <c r="G3" s="518"/>
      <c r="H3" s="518"/>
      <c r="I3" s="357"/>
    </row>
    <row r="4" spans="1:13" ht="13.9" thickBot="1">
      <c r="A4" s="5"/>
      <c r="B4" s="6"/>
      <c r="C4" s="5"/>
      <c r="D4" s="5"/>
      <c r="E4" s="5"/>
      <c r="F4" s="17"/>
      <c r="G4" s="17"/>
      <c r="H4" s="18"/>
      <c r="I4" s="5"/>
    </row>
    <row r="5" spans="1:13" ht="19.899999999999999" customHeight="1" thickBot="1">
      <c r="A5" s="5"/>
      <c r="B5" s="71" t="s">
        <v>38</v>
      </c>
      <c r="C5" s="387" t="s">
        <v>39</v>
      </c>
      <c r="D5" s="73">
        <v>2020</v>
      </c>
      <c r="E5" s="73">
        <v>2021</v>
      </c>
      <c r="F5" s="73">
        <v>2022</v>
      </c>
      <c r="G5" s="73">
        <v>2023</v>
      </c>
      <c r="H5" s="73">
        <v>2024</v>
      </c>
      <c r="I5" s="74" t="s">
        <v>40</v>
      </c>
      <c r="K5" s="73">
        <v>2023</v>
      </c>
    </row>
    <row r="6" spans="1:13" ht="19.899999999999999" customHeight="1">
      <c r="A6" s="5"/>
      <c r="B6" s="511" t="s">
        <v>82</v>
      </c>
      <c r="C6" s="388" t="s">
        <v>42</v>
      </c>
      <c r="D6" s="381">
        <v>1.9</v>
      </c>
      <c r="E6" s="381">
        <v>9.1</v>
      </c>
      <c r="F6" s="381">
        <v>3</v>
      </c>
      <c r="G6" s="381"/>
      <c r="H6" s="382"/>
      <c r="I6" s="22"/>
      <c r="K6" s="382">
        <v>5.2</v>
      </c>
    </row>
    <row r="7" spans="1:13" ht="19.899999999999999" customHeight="1">
      <c r="A7" s="5"/>
      <c r="B7" s="511"/>
      <c r="C7" s="388" t="s">
        <v>43</v>
      </c>
      <c r="D7" s="381">
        <v>-7.3</v>
      </c>
      <c r="E7" s="381">
        <v>9.1</v>
      </c>
      <c r="F7" s="381">
        <v>7</v>
      </c>
      <c r="G7" s="381"/>
      <c r="H7" s="382"/>
      <c r="I7" s="22"/>
      <c r="K7" s="382">
        <v>8.1999999999999993</v>
      </c>
    </row>
    <row r="8" spans="1:13" ht="19.899999999999999" customHeight="1">
      <c r="A8" s="5"/>
      <c r="B8" s="511"/>
      <c r="C8" s="388" t="s">
        <v>44</v>
      </c>
      <c r="D8" s="381">
        <v>-6.3</v>
      </c>
      <c r="E8" s="381">
        <v>1.7</v>
      </c>
      <c r="F8" s="381">
        <v>2.5</v>
      </c>
      <c r="G8" s="381"/>
      <c r="H8" s="382"/>
      <c r="I8" s="22"/>
      <c r="K8" s="382">
        <v>1.9</v>
      </c>
    </row>
    <row r="9" spans="1:13" ht="19.899999999999999" customHeight="1">
      <c r="A9" s="5"/>
      <c r="B9" s="511"/>
      <c r="C9" s="388" t="s">
        <v>45</v>
      </c>
      <c r="D9" s="381">
        <v>-5.7</v>
      </c>
      <c r="E9" s="381">
        <v>3.8</v>
      </c>
      <c r="F9" s="381">
        <v>8.6999999999999993</v>
      </c>
      <c r="G9" s="381"/>
      <c r="H9" s="382"/>
      <c r="I9" s="22"/>
      <c r="K9" s="382">
        <v>3.7</v>
      </c>
    </row>
    <row r="10" spans="1:13" ht="19.899999999999999" customHeight="1">
      <c r="A10" s="5"/>
      <c r="B10" s="511"/>
      <c r="C10" s="388" t="s">
        <v>46</v>
      </c>
      <c r="D10" s="381">
        <v>-2</v>
      </c>
      <c r="E10" s="381">
        <v>3.7</v>
      </c>
      <c r="F10" s="381">
        <v>5.3</v>
      </c>
      <c r="G10" s="381"/>
      <c r="H10" s="382"/>
      <c r="I10" s="22"/>
      <c r="K10" s="382">
        <v>5</v>
      </c>
    </row>
    <row r="11" spans="1:13" ht="19.899999999999999" customHeight="1">
      <c r="A11" s="5"/>
      <c r="B11" s="511"/>
      <c r="C11" s="388" t="s">
        <v>47</v>
      </c>
      <c r="D11" s="381">
        <v>2.9</v>
      </c>
      <c r="E11" s="381">
        <v>2.6</v>
      </c>
      <c r="F11" s="381">
        <v>8.1999999999999993</v>
      </c>
      <c r="G11" s="381"/>
      <c r="H11" s="382"/>
      <c r="I11" s="22"/>
      <c r="K11" s="382">
        <v>5</v>
      </c>
    </row>
    <row r="12" spans="1:13" ht="19.899999999999999" customHeight="1">
      <c r="A12" s="5"/>
      <c r="B12" s="511"/>
      <c r="C12" s="388" t="s">
        <v>48</v>
      </c>
      <c r="D12" s="381">
        <v>-9.3000000000000007</v>
      </c>
      <c r="E12" s="381">
        <v>5.8</v>
      </c>
      <c r="F12" s="381">
        <v>7.6</v>
      </c>
      <c r="G12" s="381"/>
      <c r="H12" s="382"/>
      <c r="I12" s="22"/>
      <c r="K12" s="382">
        <v>5.6</v>
      </c>
    </row>
    <row r="13" spans="1:13" ht="19.899999999999999" customHeight="1">
      <c r="A13" s="5"/>
      <c r="B13" s="511"/>
      <c r="C13" s="388" t="s">
        <v>49</v>
      </c>
      <c r="D13" s="381">
        <v>-1.3</v>
      </c>
      <c r="E13" s="381">
        <v>6.5</v>
      </c>
      <c r="F13" s="381">
        <v>4.3</v>
      </c>
      <c r="G13" s="381"/>
      <c r="H13" s="382"/>
      <c r="I13" s="22"/>
      <c r="K13" s="382">
        <v>-0.1</v>
      </c>
    </row>
    <row r="14" spans="1:13" ht="19.899999999999999" customHeight="1" thickBot="1">
      <c r="A14" s="5"/>
      <c r="B14" s="512"/>
      <c r="C14" s="393" t="s">
        <v>50</v>
      </c>
      <c r="D14" s="383">
        <v>-4.5999999999999996</v>
      </c>
      <c r="E14" s="383">
        <v>4.2</v>
      </c>
      <c r="F14" s="383">
        <v>-7.3</v>
      </c>
      <c r="G14" s="383"/>
      <c r="H14" s="383"/>
      <c r="I14" s="380"/>
      <c r="K14" s="383">
        <v>-2.2999999999999998</v>
      </c>
    </row>
    <row r="15" spans="1:13">
      <c r="A15" s="5"/>
      <c r="B15" s="24"/>
      <c r="C15" s="25"/>
      <c r="D15" s="26"/>
      <c r="E15" s="26"/>
      <c r="F15" s="26"/>
      <c r="G15" s="26"/>
      <c r="H15" s="26"/>
      <c r="I15" s="5"/>
      <c r="M15" s="392"/>
    </row>
    <row r="16" spans="1:13">
      <c r="A16" s="5"/>
      <c r="B16" s="517" t="s">
        <v>51</v>
      </c>
      <c r="C16" s="517"/>
      <c r="D16" s="517"/>
      <c r="E16" s="517"/>
      <c r="F16" s="517"/>
      <c r="G16" s="517"/>
      <c r="H16" s="517"/>
      <c r="I16" s="517"/>
    </row>
    <row r="17" spans="1:9" ht="22.9" customHeight="1">
      <c r="A17" s="5"/>
      <c r="B17" s="517"/>
      <c r="C17" s="517"/>
      <c r="D17" s="517"/>
      <c r="E17" s="517"/>
      <c r="F17" s="517"/>
      <c r="G17" s="517"/>
      <c r="H17" s="517"/>
      <c r="I17" s="517"/>
    </row>
    <row r="18" spans="1:9">
      <c r="A18" s="5"/>
      <c r="B18" s="5"/>
      <c r="C18" s="5"/>
      <c r="D18" s="5"/>
      <c r="E18" s="5"/>
      <c r="F18" s="5"/>
      <c r="G18" s="5"/>
      <c r="H18" s="5"/>
      <c r="I18" s="106"/>
    </row>
    <row r="22" spans="1:9">
      <c r="I22" s="5"/>
    </row>
  </sheetData>
  <mergeCells count="3">
    <mergeCell ref="B16:I17"/>
    <mergeCell ref="B6:B14"/>
    <mergeCell ref="B3:H3"/>
  </mergeCells>
  <pageMargins left="0.7" right="0.7" top="0.75" bottom="0.75" header="0.3" footer="0.3"/>
  <pageSetup scale="66" orientation="portrait" r:id="rId1"/>
  <extLst>
    <ext xmlns:x14="http://schemas.microsoft.com/office/spreadsheetml/2009/9/main" uri="{05C60535-1F16-4fd2-B633-F4F36F0B64E0}">
      <x14:sparklineGroups xmlns:xm="http://schemas.microsoft.com/office/excel/2006/main">
        <x14:sparklineGroup displayEmptyCellsAs="gap" markers="1" first="1" last="1" xr2:uid="{00000000-0003-0000-0900-000063000000}">
          <x14:colorSeries theme="4" tint="-0.249977111117893"/>
          <x14:colorNegative rgb="FFD00000"/>
          <x14:colorAxis rgb="FF000000"/>
          <x14:colorMarkers rgb="FFD00000"/>
          <x14:colorFirst rgb="FFD00000"/>
          <x14:colorLast rgb="FFD00000"/>
          <x14:colorHigh rgb="FFD00000"/>
          <x14:colorLow rgb="FFD00000"/>
          <x14:sparklines>
            <x14:sparkline>
              <xm:f>'5.GDP Growth Rate'!D12:H12</xm:f>
              <xm:sqref>I12</xm:sqref>
            </x14:sparkline>
          </x14:sparklines>
        </x14:sparklineGroup>
        <x14:sparklineGroup displayEmptyCellsAs="gap" markers="1" first="1" last="1" xr2:uid="{00000000-0003-0000-0900-000064000000}">
          <x14:colorSeries theme="4" tint="-0.249977111117893"/>
          <x14:colorNegative rgb="FFD00000"/>
          <x14:colorAxis rgb="FF000000"/>
          <x14:colorMarkers rgb="FFD00000"/>
          <x14:colorFirst rgb="FFD00000"/>
          <x14:colorLast rgb="FFD00000"/>
          <x14:colorHigh rgb="FFD00000"/>
          <x14:colorLow rgb="FFD00000"/>
          <x14:sparklines>
            <x14:sparkline>
              <xm:f>'5.GDP Growth Rate'!D11:H11</xm:f>
              <xm:sqref>I11</xm:sqref>
            </x14:sparkline>
          </x14:sparklines>
        </x14:sparklineGroup>
        <x14:sparklineGroup displayEmptyCellsAs="gap" markers="1" first="1" last="1" xr2:uid="{00000000-0003-0000-0900-000065000000}">
          <x14:colorSeries theme="4" tint="-0.249977111117893"/>
          <x14:colorNegative rgb="FFD00000"/>
          <x14:colorAxis rgb="FF000000"/>
          <x14:colorMarkers rgb="FFD00000"/>
          <x14:colorFirst rgb="FFD00000"/>
          <x14:colorLast rgb="FFD00000"/>
          <x14:colorHigh rgb="FFD00000"/>
          <x14:colorLow rgb="FFD00000"/>
          <x14:sparklines>
            <x14:sparkline>
              <xm:f>'5.GDP Growth Rate'!D10:H10</xm:f>
              <xm:sqref>I10</xm:sqref>
            </x14:sparkline>
          </x14:sparklines>
        </x14:sparklineGroup>
        <x14:sparklineGroup displayEmptyCellsAs="gap" markers="1" first="1" last="1" xr2:uid="{00000000-0003-0000-0900-000066000000}">
          <x14:colorSeries theme="4" tint="-0.249977111117893"/>
          <x14:colorNegative rgb="FFD00000"/>
          <x14:colorAxis rgb="FF000000"/>
          <x14:colorMarkers rgb="FFD00000"/>
          <x14:colorFirst rgb="FFD00000"/>
          <x14:colorLast rgb="FFD00000"/>
          <x14:colorHigh rgb="FFD00000"/>
          <x14:colorLow rgb="FFD00000"/>
          <x14:sparklines>
            <x14:sparkline>
              <xm:f>'5.GDP Growth Rate'!D9:H9</xm:f>
              <xm:sqref>I9</xm:sqref>
            </x14:sparkline>
          </x14:sparklines>
        </x14:sparklineGroup>
        <x14:sparklineGroup displayEmptyCellsAs="gap" markers="1" first="1" last="1" xr2:uid="{00000000-0003-0000-0900-000067000000}">
          <x14:colorSeries theme="4" tint="-0.249977111117893"/>
          <x14:colorNegative rgb="FFD00000"/>
          <x14:colorAxis rgb="FF000000"/>
          <x14:colorMarkers rgb="FFD00000"/>
          <x14:colorFirst rgb="FFD00000"/>
          <x14:colorLast rgb="FFD00000"/>
          <x14:colorHigh rgb="FFD00000"/>
          <x14:colorLow rgb="FFD00000"/>
          <x14:sparklines>
            <x14:sparkline>
              <xm:f>'5.GDP Growth Rate'!D8:H8</xm:f>
              <xm:sqref>I8</xm:sqref>
            </x14:sparkline>
          </x14:sparklines>
        </x14:sparklineGroup>
        <x14:sparklineGroup displayEmptyCellsAs="gap" markers="1" first="1" last="1" xr2:uid="{00000000-0003-0000-0900-000068000000}">
          <x14:colorSeries theme="4" tint="-0.249977111117893"/>
          <x14:colorNegative rgb="FFD00000"/>
          <x14:colorAxis rgb="FF000000"/>
          <x14:colorMarkers rgb="FFD00000"/>
          <x14:colorFirst rgb="FFD00000"/>
          <x14:colorLast rgb="FFD00000"/>
          <x14:colorHigh rgb="FFD00000"/>
          <x14:colorLow rgb="FFD00000"/>
          <x14:sparklines>
            <x14:sparkline>
              <xm:f>'5.GDP Growth Rate'!D7:H7</xm:f>
              <xm:sqref>I7</xm:sqref>
            </x14:sparkline>
          </x14:sparklines>
        </x14:sparklineGroup>
        <x14:sparklineGroup displayEmptyCellsAs="gap" markers="1" first="1" last="1" xr2:uid="{00000000-0003-0000-0900-000069000000}">
          <x14:colorSeries theme="4" tint="-0.249977111117893"/>
          <x14:colorNegative rgb="FFD00000"/>
          <x14:colorAxis rgb="FF000000"/>
          <x14:colorMarkers rgb="FFD00000"/>
          <x14:colorFirst rgb="FFD00000"/>
          <x14:colorLast rgb="FFD00000"/>
          <x14:colorHigh rgb="FFD00000"/>
          <x14:colorLow rgb="FFD00000"/>
          <x14:sparklines>
            <x14:sparkline>
              <xm:f>'5.GDP Growth Rate'!D6:H6</xm:f>
              <xm:sqref>I6</xm:sqref>
            </x14:sparkline>
          </x14:sparklines>
        </x14:sparklineGroup>
        <x14:sparklineGroup displayEmptyCellsAs="gap" markers="1" first="1" last="1" xr2:uid="{00000000-0003-0000-0900-00006A000000}">
          <x14:colorSeries theme="4" tint="-0.249977111117893"/>
          <x14:colorNegative rgb="FFD00000"/>
          <x14:colorAxis rgb="FF000000"/>
          <x14:colorMarkers rgb="FFD00000"/>
          <x14:colorFirst rgb="FFD00000"/>
          <x14:colorLast rgb="FFD00000"/>
          <x14:colorHigh rgb="FFD00000"/>
          <x14:colorLow rgb="FFD00000"/>
          <x14:sparklines>
            <x14:sparkline>
              <xm:f>'5.GDP Growth Rate'!D15:H15</xm:f>
              <xm:sqref>I15</xm:sqref>
            </x14:sparkline>
          </x14:sparklines>
        </x14:sparklineGroup>
        <x14:sparklineGroup displayEmptyCellsAs="gap" markers="1" first="1" last="1" xr2:uid="{00000000-0003-0000-0900-00006B000000}">
          <x14:colorSeries theme="4" tint="-0.249977111117893"/>
          <x14:colorNegative rgb="FFD00000"/>
          <x14:colorAxis rgb="FF000000"/>
          <x14:colorMarkers rgb="FFD00000"/>
          <x14:colorFirst rgb="FFD00000"/>
          <x14:colorLast rgb="FFD00000"/>
          <x14:colorHigh rgb="FFD00000"/>
          <x14:colorLow rgb="FFD00000"/>
          <x14:sparklines>
            <x14:sparkline>
              <xm:f>'5.GDP Growth Rate'!D13:H13</xm:f>
              <xm:sqref>I13</xm:sqref>
            </x14:sparkline>
          </x14:sparklines>
        </x14:sparklineGroup>
        <x14:sparklineGroup displayEmptyCellsAs="gap" markers="1" first="1" last="1" xr2:uid="{00000000-0003-0000-0900-00006C000000}">
          <x14:colorSeries theme="4" tint="-0.249977111117893"/>
          <x14:colorNegative rgb="FFD00000"/>
          <x14:colorAxis rgb="FF000000"/>
          <x14:colorMarkers rgb="FFD00000"/>
          <x14:colorFirst rgb="FFD00000"/>
          <x14:colorLast rgb="FFD00000"/>
          <x14:colorHigh rgb="FFD00000"/>
          <x14:colorLow rgb="FFD00000"/>
          <x14:sparklines>
            <x14:sparkline>
              <xm:f>'5.GDP Growth Rate'!D14:H14</xm:f>
              <xm:sqref>I14</xm:sqref>
            </x14:sparkline>
          </x14:sparklines>
        </x14:sparklineGroup>
      </x14:sparklineGroup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8"/>
  <sheetViews>
    <sheetView view="pageBreakPreview" zoomScaleNormal="100" zoomScaleSheetLayoutView="100" workbookViewId="0">
      <selection activeCell="G27" sqref="G27"/>
    </sheetView>
  </sheetViews>
  <sheetFormatPr defaultColWidth="8.85546875" defaultRowHeight="12" customHeight="1"/>
  <cols>
    <col min="1" max="1" width="3.7109375" style="15" customWidth="1"/>
    <col min="2" max="2" width="21.7109375" style="15" customWidth="1"/>
    <col min="3" max="3" width="13.7109375" style="15" customWidth="1"/>
    <col min="4" max="8" width="12.7109375" style="15" customWidth="1"/>
    <col min="9" max="9" width="15.7109375" style="15" customWidth="1"/>
    <col min="10" max="10" width="3.85546875" style="15" customWidth="1"/>
    <col min="11" max="16384" width="8.85546875" style="15"/>
  </cols>
  <sheetData>
    <row r="1" spans="1:11" ht="12" customHeight="1">
      <c r="A1" s="5"/>
      <c r="B1" s="5"/>
      <c r="C1" s="5"/>
      <c r="D1" s="5"/>
      <c r="E1" s="5"/>
      <c r="F1" s="5"/>
      <c r="G1" s="5"/>
      <c r="H1" s="5"/>
      <c r="I1" s="5"/>
      <c r="J1" s="5"/>
    </row>
    <row r="2" spans="1:11" ht="12" customHeight="1">
      <c r="A2" s="5"/>
      <c r="B2" s="6" t="s">
        <v>83</v>
      </c>
      <c r="C2" s="5"/>
      <c r="D2" s="5"/>
      <c r="E2" s="5"/>
      <c r="F2" s="5"/>
      <c r="G2" s="5"/>
      <c r="H2" s="5"/>
      <c r="I2" s="5"/>
      <c r="J2" s="5"/>
    </row>
    <row r="3" spans="1:11" ht="12" customHeight="1">
      <c r="A3" s="5"/>
      <c r="B3" s="518" t="s">
        <v>84</v>
      </c>
      <c r="C3" s="518"/>
      <c r="D3" s="518"/>
      <c r="E3" s="518"/>
      <c r="F3" s="518"/>
      <c r="G3" s="363"/>
      <c r="H3" s="356" t="s">
        <v>85</v>
      </c>
      <c r="I3" s="357"/>
      <c r="J3" s="5"/>
    </row>
    <row r="4" spans="1:11" ht="12" customHeight="1" thickBot="1">
      <c r="A4" s="5"/>
      <c r="B4" s="6"/>
      <c r="C4" s="5"/>
      <c r="D4" s="5"/>
      <c r="E4" s="5"/>
      <c r="F4" s="17"/>
      <c r="G4" s="17"/>
      <c r="H4" s="18"/>
      <c r="I4" s="5"/>
      <c r="J4" s="5"/>
    </row>
    <row r="5" spans="1:11" ht="19.899999999999999" customHeight="1" thickBot="1">
      <c r="A5" s="5"/>
      <c r="B5" s="71" t="s">
        <v>38</v>
      </c>
      <c r="C5" s="72" t="s">
        <v>39</v>
      </c>
      <c r="D5" s="73">
        <v>2020</v>
      </c>
      <c r="E5" s="73">
        <v>2021</v>
      </c>
      <c r="F5" s="73">
        <v>2022</v>
      </c>
      <c r="G5" s="73">
        <v>2023</v>
      </c>
      <c r="H5" s="73">
        <v>2024</v>
      </c>
      <c r="I5" s="74" t="s">
        <v>40</v>
      </c>
      <c r="J5" s="5"/>
      <c r="K5" s="73">
        <v>2023</v>
      </c>
    </row>
    <row r="6" spans="1:11" ht="19.899999999999999" customHeight="1">
      <c r="A6" s="5"/>
      <c r="B6" s="511" t="s">
        <v>86</v>
      </c>
      <c r="C6" s="388" t="s">
        <v>42</v>
      </c>
      <c r="D6" s="378">
        <v>1439.9</v>
      </c>
      <c r="E6" s="378">
        <v>1444.7</v>
      </c>
      <c r="F6" s="378">
        <v>1427</v>
      </c>
      <c r="G6" s="378"/>
      <c r="H6" s="379"/>
      <c r="I6" s="22"/>
      <c r="J6" s="5"/>
      <c r="K6" s="379">
        <v>1426</v>
      </c>
    </row>
    <row r="7" spans="1:11" ht="19.899999999999999" customHeight="1">
      <c r="A7" s="5"/>
      <c r="B7" s="511"/>
      <c r="C7" s="388" t="s">
        <v>43</v>
      </c>
      <c r="D7" s="378">
        <v>1381.7</v>
      </c>
      <c r="E7" s="378">
        <v>1395.1</v>
      </c>
      <c r="F7" s="378">
        <v>1422</v>
      </c>
      <c r="G7" s="378"/>
      <c r="H7" s="379"/>
      <c r="I7" s="22"/>
      <c r="J7" s="5"/>
      <c r="K7" s="379">
        <v>1433</v>
      </c>
    </row>
    <row r="8" spans="1:11" ht="19.899999999999999" customHeight="1">
      <c r="A8" s="5"/>
      <c r="B8" s="511"/>
      <c r="C8" s="388" t="s">
        <v>44</v>
      </c>
      <c r="D8" s="378">
        <v>69.8</v>
      </c>
      <c r="E8" s="378">
        <v>70</v>
      </c>
      <c r="F8" s="378">
        <v>72</v>
      </c>
      <c r="G8" s="378"/>
      <c r="H8" s="379"/>
      <c r="I8" s="22"/>
      <c r="J8" s="5"/>
      <c r="K8" s="379">
        <v>72</v>
      </c>
    </row>
    <row r="9" spans="1:11" ht="19.899999999999999" customHeight="1">
      <c r="A9" s="5"/>
      <c r="B9" s="511"/>
      <c r="C9" s="388" t="s">
        <v>45</v>
      </c>
      <c r="D9" s="378">
        <v>32.4</v>
      </c>
      <c r="E9" s="378">
        <v>32.799999999999997</v>
      </c>
      <c r="F9" s="378">
        <v>34</v>
      </c>
      <c r="G9" s="378"/>
      <c r="H9" s="379"/>
      <c r="I9" s="22"/>
      <c r="J9" s="5"/>
      <c r="K9" s="379">
        <v>34</v>
      </c>
    </row>
    <row r="10" spans="1:11" ht="19.899999999999999" customHeight="1">
      <c r="A10" s="5"/>
      <c r="B10" s="511"/>
      <c r="C10" s="388" t="s">
        <v>46</v>
      </c>
      <c r="D10" s="378">
        <v>273.89999999999998</v>
      </c>
      <c r="E10" s="378">
        <v>276.7</v>
      </c>
      <c r="F10" s="378">
        <v>276</v>
      </c>
      <c r="G10" s="378"/>
      <c r="H10" s="379"/>
      <c r="I10" s="22"/>
      <c r="J10" s="5"/>
      <c r="K10" s="379">
        <v>278</v>
      </c>
    </row>
    <row r="11" spans="1:11" ht="19.899999999999999" customHeight="1">
      <c r="A11" s="5"/>
      <c r="B11" s="511"/>
      <c r="C11" s="388" t="s">
        <v>47</v>
      </c>
      <c r="D11" s="378">
        <v>97.3</v>
      </c>
      <c r="E11" s="378">
        <v>98.1</v>
      </c>
      <c r="F11" s="378">
        <v>98</v>
      </c>
      <c r="G11" s="378"/>
      <c r="H11" s="379"/>
      <c r="I11" s="22"/>
      <c r="J11" s="5"/>
      <c r="K11" s="379">
        <v>99</v>
      </c>
    </row>
    <row r="12" spans="1:11" ht="19.899999999999999" customHeight="1">
      <c r="A12" s="5"/>
      <c r="B12" s="511"/>
      <c r="C12" s="388" t="s">
        <v>48</v>
      </c>
      <c r="D12" s="378">
        <v>109.8</v>
      </c>
      <c r="E12" s="378">
        <v>111.2</v>
      </c>
      <c r="F12" s="378">
        <v>116</v>
      </c>
      <c r="G12" s="378"/>
      <c r="H12" s="379"/>
      <c r="I12" s="22"/>
      <c r="J12" s="5"/>
      <c r="K12" s="379">
        <v>117</v>
      </c>
    </row>
    <row r="13" spans="1:11" ht="19.899999999999999" customHeight="1">
      <c r="A13" s="5"/>
      <c r="B13" s="511"/>
      <c r="C13" s="388" t="s">
        <v>49</v>
      </c>
      <c r="D13" s="378">
        <v>220.9</v>
      </c>
      <c r="E13" s="378">
        <v>225.2</v>
      </c>
      <c r="F13" s="378">
        <v>236</v>
      </c>
      <c r="G13" s="378"/>
      <c r="H13" s="379"/>
      <c r="I13" s="22"/>
      <c r="J13" s="5"/>
      <c r="K13" s="379">
        <v>240</v>
      </c>
    </row>
    <row r="14" spans="1:11" ht="19.899999999999999" customHeight="1" thickBot="1">
      <c r="A14" s="5"/>
      <c r="B14" s="512"/>
      <c r="C14" s="393" t="s">
        <v>50</v>
      </c>
      <c r="D14" s="372">
        <v>21.919</v>
      </c>
      <c r="E14" s="372">
        <v>22.155999999999999</v>
      </c>
      <c r="F14" s="372">
        <v>22.181000000000001</v>
      </c>
      <c r="G14" s="372"/>
      <c r="H14" s="372"/>
      <c r="I14" s="380"/>
      <c r="J14" s="5"/>
      <c r="K14" s="372">
        <v>22.036999999999999</v>
      </c>
    </row>
    <row r="15" spans="1:11" ht="13.15">
      <c r="A15" s="5"/>
      <c r="B15" s="24"/>
      <c r="C15" s="25"/>
      <c r="D15" s="27"/>
      <c r="E15" s="27"/>
      <c r="F15" s="27"/>
      <c r="G15" s="27"/>
      <c r="H15" s="27"/>
      <c r="I15" s="5"/>
      <c r="J15" s="5"/>
    </row>
    <row r="16" spans="1:11" ht="13.15">
      <c r="A16" s="5"/>
      <c r="B16" s="517" t="s">
        <v>51</v>
      </c>
      <c r="C16" s="517"/>
      <c r="D16" s="517"/>
      <c r="E16" s="517"/>
      <c r="F16" s="517"/>
      <c r="G16" s="517"/>
      <c r="H16" s="517"/>
      <c r="I16" s="517"/>
      <c r="J16" s="5"/>
    </row>
    <row r="17" spans="1:10" ht="24.75" customHeight="1">
      <c r="A17" s="5"/>
      <c r="B17" s="517"/>
      <c r="C17" s="517"/>
      <c r="D17" s="517"/>
      <c r="E17" s="517"/>
      <c r="F17" s="517"/>
      <c r="G17" s="517"/>
      <c r="H17" s="517"/>
      <c r="I17" s="517"/>
      <c r="J17" s="5"/>
    </row>
    <row r="18" spans="1:10" ht="15.6" customHeight="1">
      <c r="A18" s="5"/>
      <c r="B18" s="5"/>
      <c r="C18" s="5"/>
      <c r="D18" s="5"/>
      <c r="E18" s="5"/>
      <c r="F18" s="5"/>
      <c r="G18" s="5"/>
      <c r="H18" s="5"/>
      <c r="I18" s="5"/>
      <c r="J18" s="106"/>
    </row>
  </sheetData>
  <mergeCells count="3">
    <mergeCell ref="B16:I17"/>
    <mergeCell ref="B6:B14"/>
    <mergeCell ref="B3:F3"/>
  </mergeCells>
  <pageMargins left="0.7" right="0.7" top="0.75" bottom="0.75" header="0.3" footer="0.3"/>
  <pageSetup scale="71" orientation="portrait" r:id="rId1"/>
  <extLst>
    <ext xmlns:x14="http://schemas.microsoft.com/office/spreadsheetml/2009/9/main" uri="{05C60535-1F16-4fd2-B633-F4F36F0B64E0}">
      <x14:sparklineGroups xmlns:xm="http://schemas.microsoft.com/office/excel/2006/main">
        <x14:sparklineGroup displayEmptyCellsAs="gap" markers="1" first="1" last="1" xr2:uid="{00000000-0003-0000-0A00-00006D000000}">
          <x14:colorSeries rgb="FF376092"/>
          <x14:colorNegative rgb="FFD00000"/>
          <x14:colorAxis rgb="FF000000"/>
          <x14:colorMarkers rgb="FFD00000"/>
          <x14:colorFirst rgb="FFD00000"/>
          <x14:colorLast rgb="FFD00000"/>
          <x14:colorHigh rgb="FFD00000"/>
          <x14:colorLow rgb="FFD00000"/>
          <x14:sparklines>
            <x14:sparkline>
              <xm:f>'6.Population'!D12:H12</xm:f>
              <xm:sqref>I12</xm:sqref>
            </x14:sparkline>
          </x14:sparklines>
        </x14:sparklineGroup>
        <x14:sparklineGroup displayEmptyCellsAs="gap" markers="1" first="1" last="1" xr2:uid="{00000000-0003-0000-0A00-00006E000000}">
          <x14:colorSeries rgb="FF376092"/>
          <x14:colorNegative rgb="FFD00000"/>
          <x14:colorAxis rgb="FF000000"/>
          <x14:colorMarkers rgb="FFD00000"/>
          <x14:colorFirst rgb="FFD00000"/>
          <x14:colorLast rgb="FFD00000"/>
          <x14:colorHigh rgb="FFD00000"/>
          <x14:colorLow rgb="FFD00000"/>
          <x14:sparklines>
            <x14:sparkline>
              <xm:f>'6.Population'!D11:H11</xm:f>
              <xm:sqref>I11</xm:sqref>
            </x14:sparkline>
          </x14:sparklines>
        </x14:sparklineGroup>
        <x14:sparklineGroup displayEmptyCellsAs="gap" markers="1" first="1" last="1" xr2:uid="{00000000-0003-0000-0A00-00006F000000}">
          <x14:colorSeries rgb="FF376092"/>
          <x14:colorNegative rgb="FFD00000"/>
          <x14:colorAxis rgb="FF000000"/>
          <x14:colorMarkers rgb="FFD00000"/>
          <x14:colorFirst rgb="FFD00000"/>
          <x14:colorLast rgb="FFD00000"/>
          <x14:colorHigh rgb="FFD00000"/>
          <x14:colorLow rgb="FFD00000"/>
          <x14:sparklines>
            <x14:sparkline>
              <xm:f>'6.Population'!D10:H10</xm:f>
              <xm:sqref>I10</xm:sqref>
            </x14:sparkline>
          </x14:sparklines>
        </x14:sparklineGroup>
        <x14:sparklineGroup displayEmptyCellsAs="gap" markers="1" first="1" last="1" xr2:uid="{00000000-0003-0000-0A00-000070000000}">
          <x14:colorSeries rgb="FF376092"/>
          <x14:colorNegative rgb="FFD00000"/>
          <x14:colorAxis rgb="FF000000"/>
          <x14:colorMarkers rgb="FFD00000"/>
          <x14:colorFirst rgb="FFD00000"/>
          <x14:colorLast rgb="FFD00000"/>
          <x14:colorHigh rgb="FFD00000"/>
          <x14:colorLow rgb="FFD00000"/>
          <x14:sparklines>
            <x14:sparkline>
              <xm:f>'6.Population'!D9:H9</xm:f>
              <xm:sqref>I9</xm:sqref>
            </x14:sparkline>
          </x14:sparklines>
        </x14:sparklineGroup>
        <x14:sparklineGroup displayEmptyCellsAs="gap" markers="1" first="1" last="1" xr2:uid="{00000000-0003-0000-0A00-000071000000}">
          <x14:colorSeries rgb="FF376092"/>
          <x14:colorNegative rgb="FFD00000"/>
          <x14:colorAxis rgb="FF000000"/>
          <x14:colorMarkers rgb="FFD00000"/>
          <x14:colorFirst rgb="FFD00000"/>
          <x14:colorLast rgb="FFD00000"/>
          <x14:colorHigh rgb="FFD00000"/>
          <x14:colorLow rgb="FFD00000"/>
          <x14:sparklines>
            <x14:sparkline>
              <xm:f>'6.Population'!D8:H8</xm:f>
              <xm:sqref>I8</xm:sqref>
            </x14:sparkline>
          </x14:sparklines>
        </x14:sparklineGroup>
        <x14:sparklineGroup displayEmptyCellsAs="gap" markers="1" first="1" last="1" xr2:uid="{00000000-0003-0000-0A00-000072000000}">
          <x14:colorSeries rgb="FF376092"/>
          <x14:colorNegative rgb="FFD00000"/>
          <x14:colorAxis rgb="FF000000"/>
          <x14:colorMarkers rgb="FFD00000"/>
          <x14:colorFirst rgb="FFD00000"/>
          <x14:colorLast rgb="FFD00000"/>
          <x14:colorHigh rgb="FFD00000"/>
          <x14:colorLow rgb="FFD00000"/>
          <x14:sparklines>
            <x14:sparkline>
              <xm:f>'6.Population'!D7:H7</xm:f>
              <xm:sqref>I7</xm:sqref>
            </x14:sparkline>
          </x14:sparklines>
        </x14:sparklineGroup>
        <x14:sparklineGroup displayEmptyCellsAs="gap" markers="1" first="1" last="1" xr2:uid="{00000000-0003-0000-0A00-000073000000}">
          <x14:colorSeries rgb="FF376092"/>
          <x14:colorNegative rgb="FFD00000"/>
          <x14:colorAxis rgb="FF000000"/>
          <x14:colorMarkers rgb="FFD00000"/>
          <x14:colorFirst rgb="FFD00000"/>
          <x14:colorLast rgb="FFD00000"/>
          <x14:colorHigh rgb="FFD00000"/>
          <x14:colorLow rgb="FFD00000"/>
          <x14:sparklines>
            <x14:sparkline>
              <xm:f>'6.Population'!D14:H14</xm:f>
              <xm:sqref>I14</xm:sqref>
            </x14:sparkline>
          </x14:sparklines>
        </x14:sparklineGroup>
        <x14:sparklineGroup displayEmptyCellsAs="gap" markers="1" first="1" last="1" xr2:uid="{00000000-0003-0000-0A00-000074000000}">
          <x14:colorSeries rgb="FF376092"/>
          <x14:colorNegative rgb="FFD00000"/>
          <x14:colorAxis rgb="FF000000"/>
          <x14:colorMarkers rgb="FFD00000"/>
          <x14:colorFirst rgb="FFD00000"/>
          <x14:colorLast rgb="FFD00000"/>
          <x14:colorHigh rgb="FFD00000"/>
          <x14:colorLow rgb="FFD00000"/>
          <x14:sparklines>
            <x14:sparkline>
              <xm:f>'6.Population'!D6:H6</xm:f>
              <xm:sqref>I6</xm:sqref>
            </x14:sparkline>
          </x14:sparklines>
        </x14:sparklineGroup>
        <x14:sparklineGroup displayEmptyCellsAs="gap" markers="1" first="1" last="1" xr2:uid="{00000000-0003-0000-0A00-000075000000}">
          <x14:colorSeries rgb="FF376092"/>
          <x14:colorNegative rgb="FFD00000"/>
          <x14:colorAxis rgb="FF000000"/>
          <x14:colorMarkers rgb="FFD00000"/>
          <x14:colorFirst rgb="FFD00000"/>
          <x14:colorLast rgb="FFD00000"/>
          <x14:colorHigh rgb="FFD00000"/>
          <x14:colorLow rgb="FFD00000"/>
          <x14:sparklines>
            <x14:sparkline>
              <xm:f>'6.Population'!D13:H13</xm:f>
              <xm:sqref>I13</xm:sqref>
            </x14:sparkline>
          </x14:sparklines>
        </x14:sparklineGroup>
      </x14:sparklineGroup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J25"/>
  <sheetViews>
    <sheetView view="pageBreakPreview" zoomScaleNormal="100" zoomScaleSheetLayoutView="100" workbookViewId="0"/>
  </sheetViews>
  <sheetFormatPr defaultColWidth="8.85546875" defaultRowHeight="14.45"/>
  <cols>
    <col min="1" max="1" width="3.5703125" style="1" customWidth="1"/>
    <col min="2" max="2" width="32.28515625" style="1" customWidth="1"/>
    <col min="3" max="3" width="48.7109375" style="1" customWidth="1"/>
    <col min="4" max="8" width="12.7109375" style="1" customWidth="1"/>
    <col min="9" max="9" width="15.7109375" style="1" customWidth="1"/>
    <col min="10" max="10" width="10.85546875" style="1" customWidth="1"/>
    <col min="11" max="16384" width="8.85546875" style="1"/>
  </cols>
  <sheetData>
    <row r="2" spans="2:9">
      <c r="B2" s="525" t="s">
        <v>36</v>
      </c>
      <c r="C2" s="525"/>
      <c r="D2" s="525"/>
      <c r="E2" s="525"/>
      <c r="F2" s="525"/>
      <c r="G2" s="525"/>
      <c r="H2" s="525"/>
      <c r="I2" s="525"/>
    </row>
    <row r="3" spans="2:9">
      <c r="B3" s="526" t="s">
        <v>19</v>
      </c>
      <c r="C3" s="526"/>
      <c r="D3" s="526"/>
      <c r="E3" s="526"/>
      <c r="F3" s="526"/>
      <c r="G3" s="526"/>
      <c r="H3" s="526"/>
      <c r="I3" s="526"/>
    </row>
    <row r="5" spans="2:9" ht="16.899999999999999" customHeight="1">
      <c r="B5" s="77" t="s">
        <v>38</v>
      </c>
      <c r="C5" s="130" t="s">
        <v>87</v>
      </c>
      <c r="D5" s="75">
        <v>2020</v>
      </c>
      <c r="E5" s="75">
        <v>2021</v>
      </c>
      <c r="F5" s="75">
        <v>2022</v>
      </c>
      <c r="G5" s="75" t="s">
        <v>88</v>
      </c>
      <c r="H5" s="75" t="s">
        <v>89</v>
      </c>
      <c r="I5" s="76" t="s">
        <v>40</v>
      </c>
    </row>
    <row r="6" spans="2:9" ht="30.6" customHeight="1">
      <c r="B6" s="498" t="s">
        <v>90</v>
      </c>
      <c r="C6" s="78" t="s">
        <v>91</v>
      </c>
      <c r="D6" s="316">
        <v>103000</v>
      </c>
      <c r="E6" s="39">
        <v>124616.00731912261</v>
      </c>
      <c r="F6" s="39">
        <v>136317.04081384902</v>
      </c>
      <c r="G6" s="39">
        <v>152651.94806573199</v>
      </c>
      <c r="H6" s="33">
        <v>183875</v>
      </c>
      <c r="I6" s="227"/>
    </row>
    <row r="7" spans="2:9" ht="30.6" customHeight="1">
      <c r="B7" s="498"/>
      <c r="C7" s="78" t="s">
        <v>92</v>
      </c>
      <c r="D7" s="39">
        <v>105265</v>
      </c>
      <c r="E7" s="39">
        <v>108905.15700000001</v>
      </c>
      <c r="F7" s="39">
        <v>121578.93076603557</v>
      </c>
      <c r="G7" s="39">
        <v>124533.84688996201</v>
      </c>
      <c r="H7" s="33">
        <v>138162</v>
      </c>
      <c r="I7" s="227"/>
    </row>
    <row r="8" spans="2:9" ht="30.6" customHeight="1">
      <c r="B8" s="524"/>
      <c r="C8" s="79" t="s">
        <v>93</v>
      </c>
      <c r="D8" s="317">
        <v>208265</v>
      </c>
      <c r="E8" s="317">
        <v>233521.16431912262</v>
      </c>
      <c r="F8" s="317">
        <v>257895.97157988459</v>
      </c>
      <c r="G8" s="317">
        <v>277185.794955694</v>
      </c>
      <c r="H8" s="418">
        <f>SUM(H6:H7)</f>
        <v>322037</v>
      </c>
      <c r="I8" s="228"/>
    </row>
    <row r="9" spans="2:9" ht="30.6" customHeight="1">
      <c r="B9" s="527" t="s">
        <v>94</v>
      </c>
      <c r="C9" s="80" t="s">
        <v>91</v>
      </c>
      <c r="D9" s="36">
        <v>16.007921204660985</v>
      </c>
      <c r="E9" s="35">
        <v>20.986414872934574</v>
      </c>
      <c r="F9" s="35">
        <v>9.3896713162714658</v>
      </c>
      <c r="G9" s="35">
        <v>11.983026593270536</v>
      </c>
      <c r="H9" s="30">
        <v>20.453752690285583</v>
      </c>
      <c r="I9" s="227"/>
    </row>
    <row r="10" spans="2:9" ht="30.6" customHeight="1">
      <c r="B10" s="498"/>
      <c r="C10" s="81" t="s">
        <v>92</v>
      </c>
      <c r="D10" s="373">
        <v>-2.2470657637889699</v>
      </c>
      <c r="E10" s="36">
        <v>3.4580886334489205</v>
      </c>
      <c r="F10" s="36">
        <v>11.637441343604658</v>
      </c>
      <c r="G10" s="36">
        <v>2.4304508234348812</v>
      </c>
      <c r="H10" s="31">
        <v>10.943332636371395</v>
      </c>
      <c r="I10" s="227"/>
    </row>
    <row r="11" spans="2:9" ht="30.6" customHeight="1">
      <c r="B11" s="524"/>
      <c r="C11" s="79" t="s">
        <v>95</v>
      </c>
      <c r="D11" s="38">
        <v>6</v>
      </c>
      <c r="E11" s="37">
        <v>12.126936508353596</v>
      </c>
      <c r="F11" s="37">
        <v>10.43794352937198</v>
      </c>
      <c r="G11" s="37">
        <f>(G8/F8-1)*100</f>
        <v>7.4796916204774133</v>
      </c>
      <c r="H11" s="32">
        <f>(H8/G8-1)*100</f>
        <v>16.180917586875299</v>
      </c>
      <c r="I11" s="228"/>
    </row>
    <row r="12" spans="2:9" ht="30.6" customHeight="1">
      <c r="B12" s="498" t="s">
        <v>96</v>
      </c>
      <c r="C12" s="82" t="s">
        <v>91</v>
      </c>
      <c r="D12" s="404">
        <v>0.6583152243384891</v>
      </c>
      <c r="E12" s="404">
        <v>0.70756306676767333</v>
      </c>
      <c r="F12" s="404">
        <v>0.56647706455223168</v>
      </c>
      <c r="G12" s="404">
        <v>0.55671753488596643</v>
      </c>
      <c r="H12" s="427">
        <v>0.61498712331516103</v>
      </c>
      <c r="I12" s="227"/>
    </row>
    <row r="13" spans="2:9" ht="30.6" customHeight="1">
      <c r="B13" s="498"/>
      <c r="C13" s="78" t="s">
        <v>92</v>
      </c>
      <c r="D13" s="405">
        <v>0.67279176786399075</v>
      </c>
      <c r="E13" s="405">
        <v>0.61835769361798776</v>
      </c>
      <c r="F13" s="407">
        <v>0.50523159394130468</v>
      </c>
      <c r="G13" s="407">
        <v>0.45417157873800873</v>
      </c>
      <c r="H13" s="409">
        <v>0.46209572226495871</v>
      </c>
      <c r="I13" s="227"/>
    </row>
    <row r="14" spans="2:9" ht="30.6" customHeight="1">
      <c r="B14" s="524"/>
      <c r="C14" s="79" t="s">
        <v>97</v>
      </c>
      <c r="D14" s="406">
        <v>1.3311069922024799</v>
      </c>
      <c r="E14" s="406">
        <v>1.3259207603856611</v>
      </c>
      <c r="F14" s="408">
        <v>1.0717086584935362</v>
      </c>
      <c r="G14" s="408">
        <f>G8/(G17*1000)*100</f>
        <v>1.0108891136239753</v>
      </c>
      <c r="H14" s="410">
        <f>H8/(H17*1000)*100</f>
        <v>1.0770828455801196</v>
      </c>
      <c r="I14" s="228"/>
    </row>
    <row r="15" spans="2:9" ht="30.6" customHeight="1">
      <c r="B15" s="524" t="s">
        <v>98</v>
      </c>
      <c r="C15" s="521"/>
      <c r="D15" s="39">
        <v>3235.4740000000002</v>
      </c>
      <c r="E15" s="39">
        <v>3548.7849999999999</v>
      </c>
      <c r="F15" s="39">
        <v>2858.6877520799999</v>
      </c>
      <c r="G15" s="39">
        <v>2628</v>
      </c>
      <c r="H15" s="33">
        <v>2829</v>
      </c>
      <c r="I15" s="229"/>
    </row>
    <row r="16" spans="2:9" ht="30.6" customHeight="1">
      <c r="B16" s="520" t="s">
        <v>99</v>
      </c>
      <c r="C16" s="521"/>
      <c r="D16" s="40">
        <v>9501.5739769150059</v>
      </c>
      <c r="E16" s="40">
        <v>10539.861180678941</v>
      </c>
      <c r="F16" s="40">
        <v>11626.886595729886</v>
      </c>
      <c r="G16" s="40">
        <f>(G8*1000)/G19</f>
        <v>12578.200070594638</v>
      </c>
      <c r="H16" s="318">
        <f>(H8*1000)/H19</f>
        <v>14694.150392407373</v>
      </c>
      <c r="I16" s="229"/>
    </row>
    <row r="17" spans="2:10" ht="30.6" customHeight="1">
      <c r="B17" s="520" t="s">
        <v>100</v>
      </c>
      <c r="C17" s="521"/>
      <c r="D17" s="40">
        <v>15646</v>
      </c>
      <c r="E17" s="39">
        <v>17612</v>
      </c>
      <c r="F17" s="39">
        <v>24063</v>
      </c>
      <c r="G17" s="39">
        <v>27420</v>
      </c>
      <c r="H17" s="33">
        <v>29899</v>
      </c>
      <c r="I17" s="229"/>
    </row>
    <row r="18" spans="2:10" ht="30.6" customHeight="1">
      <c r="B18" s="520" t="s">
        <v>101</v>
      </c>
      <c r="C18" s="521"/>
      <c r="D18" s="374">
        <v>-4.5999999999999996</v>
      </c>
      <c r="E18" s="41">
        <v>4.2</v>
      </c>
      <c r="F18" s="374">
        <v>-7.3</v>
      </c>
      <c r="G18" s="374">
        <v>-2.2999999999999998</v>
      </c>
      <c r="H18" s="391">
        <v>5</v>
      </c>
      <c r="I18" s="229"/>
    </row>
    <row r="19" spans="2:10" ht="30.6" customHeight="1">
      <c r="B19" s="522" t="s">
        <v>102</v>
      </c>
      <c r="C19" s="523"/>
      <c r="D19" s="42">
        <v>21919</v>
      </c>
      <c r="E19" s="42">
        <v>22156</v>
      </c>
      <c r="F19" s="42">
        <v>22181</v>
      </c>
      <c r="G19" s="42">
        <v>22037</v>
      </c>
      <c r="H19" s="34">
        <v>21916</v>
      </c>
      <c r="I19" s="230"/>
    </row>
    <row r="21" spans="2:10">
      <c r="B21" s="519" t="s">
        <v>103</v>
      </c>
      <c r="C21" s="519"/>
      <c r="D21" s="519"/>
      <c r="E21" s="519"/>
      <c r="F21" s="519"/>
      <c r="G21" s="519"/>
      <c r="H21" s="519"/>
      <c r="I21" s="519"/>
    </row>
    <row r="22" spans="2:10">
      <c r="B22" s="519"/>
      <c r="C22" s="519"/>
      <c r="D22" s="519"/>
      <c r="E22" s="519"/>
      <c r="F22" s="519"/>
      <c r="G22" s="519"/>
      <c r="H22" s="519"/>
      <c r="I22" s="519"/>
    </row>
    <row r="23" spans="2:10">
      <c r="B23" s="5"/>
      <c r="C23" s="5"/>
      <c r="D23" s="5"/>
      <c r="E23" s="5"/>
      <c r="F23" s="5"/>
      <c r="G23" s="5"/>
      <c r="H23" s="5"/>
      <c r="I23" s="5"/>
    </row>
    <row r="24" spans="2:10">
      <c r="B24" s="28" t="s">
        <v>104</v>
      </c>
      <c r="C24" s="5"/>
      <c r="D24" s="5"/>
      <c r="E24" s="5"/>
      <c r="F24" s="5"/>
      <c r="G24" s="5"/>
      <c r="H24" s="5"/>
      <c r="I24" s="5"/>
    </row>
    <row r="25" spans="2:10">
      <c r="J25" s="107"/>
    </row>
  </sheetData>
  <mergeCells count="11">
    <mergeCell ref="B15:C15"/>
    <mergeCell ref="B2:I2"/>
    <mergeCell ref="B3:I3"/>
    <mergeCell ref="B6:B8"/>
    <mergeCell ref="B9:B11"/>
    <mergeCell ref="B12:B14"/>
    <mergeCell ref="B21:I22"/>
    <mergeCell ref="B16:C16"/>
    <mergeCell ref="B17:C17"/>
    <mergeCell ref="B18:C18"/>
    <mergeCell ref="B19:C19"/>
  </mergeCells>
  <pageMargins left="0.7" right="0.7" top="0.75" bottom="0.75" header="0.3" footer="0.3"/>
  <pageSetup scale="48" orientation="portrait" r:id="rId1"/>
  <drawing r:id="rId2"/>
  <extLst>
    <ext xmlns:x14="http://schemas.microsoft.com/office/spreadsheetml/2009/9/main" uri="{05C60535-1F16-4fd2-B633-F4F36F0B64E0}">
      <x14:sparklineGroups xmlns:xm="http://schemas.microsoft.com/office/excel/2006/main">
        <x14:sparklineGroup displayEmptyCellsAs="gap" markers="1" high="1" low="1" first="1" last="1" xr2:uid="{00000000-0003-0000-0B00-000076000000}">
          <x14:colorSeries rgb="FF376092"/>
          <x14:colorNegative rgb="FFD00000"/>
          <x14:colorAxis rgb="FF000000"/>
          <x14:colorMarkers rgb="FFD00000"/>
          <x14:colorFirst rgb="FFD00000"/>
          <x14:colorLast rgb="FFD00000"/>
          <x14:colorHigh rgb="FFD00000"/>
          <x14:colorLow rgb="FFD00000"/>
          <x14:sparklines>
            <x14:sparkline>
              <xm:f>'1.Overview'!D6:H6</xm:f>
              <xm:sqref>I6</xm:sqref>
            </x14:sparkline>
            <x14:sparkline>
              <xm:f>'1.Overview'!D7:H7</xm:f>
              <xm:sqref>I7</xm:sqref>
            </x14:sparkline>
            <x14:sparkline>
              <xm:f>'1.Overview'!D8:H8</xm:f>
              <xm:sqref>I8</xm:sqref>
            </x14:sparkline>
            <x14:sparkline>
              <xm:f>'1.Overview'!D9:H9</xm:f>
              <xm:sqref>I9</xm:sqref>
            </x14:sparkline>
            <x14:sparkline>
              <xm:f>'1.Overview'!D10:H10</xm:f>
              <xm:sqref>I10</xm:sqref>
            </x14:sparkline>
            <x14:sparkline>
              <xm:f>'1.Overview'!D11:H11</xm:f>
              <xm:sqref>I11</xm:sqref>
            </x14:sparkline>
            <x14:sparkline>
              <xm:f>'1.Overview'!D12:H12</xm:f>
              <xm:sqref>I12</xm:sqref>
            </x14:sparkline>
            <x14:sparkline>
              <xm:f>'1.Overview'!D13:H13</xm:f>
              <xm:sqref>I13</xm:sqref>
            </x14:sparkline>
            <x14:sparkline>
              <xm:f>'1.Overview'!D14:H14</xm:f>
              <xm:sqref>I14</xm:sqref>
            </x14:sparkline>
            <x14:sparkline>
              <xm:f>'1.Overview'!D15:H15</xm:f>
              <xm:sqref>I15</xm:sqref>
            </x14:sparkline>
            <x14:sparkline>
              <xm:f>'1.Overview'!D16:H16</xm:f>
              <xm:sqref>I16</xm:sqref>
            </x14:sparkline>
            <x14:sparkline>
              <xm:f>'1.Overview'!D17:H17</xm:f>
              <xm:sqref>I17</xm:sqref>
            </x14:sparkline>
            <x14:sparkline>
              <xm:f>'1.Overview'!D18:H18</xm:f>
              <xm:sqref>I18</xm:sqref>
            </x14:sparkline>
            <x14:sparkline>
              <xm:f>'1.Overview'!D19:H19</xm:f>
              <xm:sqref>I19</xm:sqref>
            </x14:sparkline>
          </x14:sparklines>
        </x14:sparklineGroup>
      </x14:sparklineGroup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H45"/>
  <sheetViews>
    <sheetView view="pageBreakPreview" zoomScaleNormal="100" zoomScaleSheetLayoutView="100" workbookViewId="0"/>
  </sheetViews>
  <sheetFormatPr defaultColWidth="8.85546875" defaultRowHeight="13.9"/>
  <cols>
    <col min="1" max="1" width="3.7109375" style="3" customWidth="1"/>
    <col min="2" max="2" width="53.42578125" style="4" customWidth="1"/>
    <col min="3" max="7" width="12.7109375" style="3" customWidth="1"/>
    <col min="8" max="8" width="3.7109375" style="3" customWidth="1"/>
    <col min="9" max="16384" width="8.85546875" style="3"/>
  </cols>
  <sheetData>
    <row r="2" spans="2:8">
      <c r="B2" s="525" t="s">
        <v>53</v>
      </c>
      <c r="C2" s="525"/>
      <c r="D2" s="525"/>
      <c r="E2" s="525"/>
      <c r="F2" s="525"/>
      <c r="G2" s="525"/>
      <c r="H2" s="525"/>
    </row>
    <row r="3" spans="2:8">
      <c r="B3" s="365" t="s">
        <v>20</v>
      </c>
      <c r="C3" s="365"/>
      <c r="D3" s="365"/>
      <c r="E3" s="365"/>
      <c r="F3" s="365"/>
      <c r="G3" s="365"/>
      <c r="H3" s="231"/>
    </row>
    <row r="4" spans="2:8">
      <c r="B4" s="120"/>
      <c r="C4" s="121"/>
      <c r="D4" s="121"/>
      <c r="E4" s="121"/>
      <c r="F4" s="121"/>
      <c r="G4" s="121"/>
      <c r="H4" s="121"/>
    </row>
    <row r="5" spans="2:8" ht="23.45" customHeight="1">
      <c r="B5" s="127" t="s">
        <v>38</v>
      </c>
      <c r="C5" s="75">
        <v>2020</v>
      </c>
      <c r="D5" s="75">
        <v>2021</v>
      </c>
      <c r="E5" s="75">
        <v>2022</v>
      </c>
      <c r="F5" s="75" t="s">
        <v>88</v>
      </c>
      <c r="G5" s="75" t="s">
        <v>89</v>
      </c>
      <c r="H5" s="122"/>
    </row>
    <row r="6" spans="2:8" ht="30.6" customHeight="1">
      <c r="B6" s="123" t="s">
        <v>105</v>
      </c>
      <c r="C6" s="319">
        <v>103000</v>
      </c>
      <c r="D6" s="319">
        <v>124616.00731912261</v>
      </c>
      <c r="E6" s="319">
        <v>136317.04081384902</v>
      </c>
      <c r="F6" s="319">
        <v>152651.94806573199</v>
      </c>
      <c r="G6" s="320">
        <v>183875</v>
      </c>
      <c r="H6" s="121"/>
    </row>
    <row r="7" spans="2:8" ht="30.6" customHeight="1">
      <c r="B7" s="123" t="s">
        <v>106</v>
      </c>
      <c r="C7" s="199">
        <v>105265</v>
      </c>
      <c r="D7" s="199">
        <v>108905.15700000001</v>
      </c>
      <c r="E7" s="199">
        <v>121578.93076603557</v>
      </c>
      <c r="F7" s="199">
        <v>124533.84688996201</v>
      </c>
      <c r="G7" s="201">
        <v>138162</v>
      </c>
      <c r="H7" s="121"/>
    </row>
    <row r="8" spans="2:8" ht="30.6" customHeight="1">
      <c r="B8" s="124" t="s">
        <v>107</v>
      </c>
      <c r="C8" s="321">
        <v>3235.4740000000002</v>
      </c>
      <c r="D8" s="321">
        <v>3548.7849999999999</v>
      </c>
      <c r="E8" s="321">
        <v>2858.6877520799999</v>
      </c>
      <c r="F8" s="321">
        <v>2628</v>
      </c>
      <c r="G8" s="322">
        <v>2829</v>
      </c>
      <c r="H8" s="121"/>
    </row>
    <row r="9" spans="2:8" ht="30.6" customHeight="1">
      <c r="B9" s="123" t="s">
        <v>108</v>
      </c>
      <c r="C9" s="125">
        <v>16.007921204660985</v>
      </c>
      <c r="D9" s="125">
        <v>20.986414872934574</v>
      </c>
      <c r="E9" s="125">
        <v>9.3896713162714658</v>
      </c>
      <c r="F9" s="125">
        <v>11.983026593270536</v>
      </c>
      <c r="G9" s="126">
        <v>20.453752690285583</v>
      </c>
      <c r="H9" s="121"/>
    </row>
    <row r="10" spans="2:8" ht="30.6" customHeight="1">
      <c r="B10" s="123" t="s">
        <v>109</v>
      </c>
      <c r="C10" s="125">
        <v>-2.2470657637889699</v>
      </c>
      <c r="D10" s="125">
        <v>3.4580886334489205</v>
      </c>
      <c r="E10" s="125">
        <v>11.637441343604658</v>
      </c>
      <c r="F10" s="125">
        <v>2.4304508234348812</v>
      </c>
      <c r="G10" s="126">
        <v>10.943332636371395</v>
      </c>
      <c r="H10" s="121"/>
    </row>
    <row r="11" spans="2:8" ht="30.6" customHeight="1">
      <c r="B11" s="375" t="s">
        <v>110</v>
      </c>
      <c r="C11" s="376">
        <v>-22.479755553208243</v>
      </c>
      <c r="D11" s="376">
        <f>(D8/C8-1)*100</f>
        <v>9.6836197725588278</v>
      </c>
      <c r="E11" s="376">
        <f t="shared" ref="E11:G11" si="0">(E8/D8-1)*100</f>
        <v>-19.446014563294199</v>
      </c>
      <c r="F11" s="376">
        <f t="shared" si="0"/>
        <v>-8.0697079249788644</v>
      </c>
      <c r="G11" s="377">
        <f t="shared" si="0"/>
        <v>7.6484018264840081</v>
      </c>
      <c r="H11" s="121"/>
    </row>
    <row r="12" spans="2:8">
      <c r="E12" s="422"/>
      <c r="F12" s="422"/>
      <c r="G12" s="422"/>
    </row>
    <row r="13" spans="2:8">
      <c r="B13" s="525" t="s">
        <v>111</v>
      </c>
      <c r="C13" s="525"/>
      <c r="D13" s="525"/>
      <c r="E13" s="525"/>
      <c r="F13" s="525"/>
      <c r="G13" s="525"/>
      <c r="H13" s="525"/>
    </row>
    <row r="14" spans="2:8">
      <c r="B14" s="365" t="s">
        <v>20</v>
      </c>
      <c r="C14" s="365"/>
      <c r="D14" s="365"/>
      <c r="E14" s="365"/>
      <c r="F14" s="365"/>
      <c r="G14" s="365"/>
      <c r="H14" s="231"/>
    </row>
    <row r="45" spans="8:8" ht="22.15" customHeight="1">
      <c r="H45" s="107"/>
    </row>
  </sheetData>
  <mergeCells count="2">
    <mergeCell ref="B2:H2"/>
    <mergeCell ref="B13:H13"/>
  </mergeCells>
  <pageMargins left="0.7" right="0.7" top="0.75" bottom="0.75" header="0.3" footer="0.3"/>
  <pageSetup scale="61"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K22"/>
  <sheetViews>
    <sheetView view="pageBreakPreview" zoomScaleNormal="100" zoomScaleSheetLayoutView="100" workbookViewId="0"/>
  </sheetViews>
  <sheetFormatPr defaultColWidth="8.85546875" defaultRowHeight="13.15"/>
  <cols>
    <col min="1" max="1" width="3.140625" style="5" customWidth="1"/>
    <col min="2" max="2" width="24" style="5" bestFit="1" customWidth="1"/>
    <col min="3" max="3" width="30.7109375" style="5" customWidth="1"/>
    <col min="4" max="7" width="13.7109375" style="5" customWidth="1"/>
    <col min="8" max="8" width="14.85546875" style="5" customWidth="1"/>
    <col min="9" max="9" width="15.7109375" style="5" customWidth="1"/>
    <col min="10" max="10" width="3.28515625" style="5" customWidth="1"/>
    <col min="11" max="16384" width="8.85546875" style="5"/>
  </cols>
  <sheetData>
    <row r="2" spans="2:11" ht="13.9">
      <c r="B2" s="525" t="s">
        <v>55</v>
      </c>
      <c r="C2" s="525"/>
      <c r="D2" s="525"/>
      <c r="E2" s="525"/>
      <c r="F2" s="525"/>
      <c r="G2" s="525"/>
      <c r="H2" s="525"/>
    </row>
    <row r="3" spans="2:11" ht="13.9">
      <c r="B3" s="526" t="s">
        <v>21</v>
      </c>
      <c r="C3" s="526"/>
      <c r="D3" s="526"/>
      <c r="E3" s="526"/>
      <c r="F3" s="526"/>
      <c r="G3" s="526"/>
      <c r="H3" s="526"/>
      <c r="I3" s="357"/>
    </row>
    <row r="5" spans="2:11" s="6" customFormat="1" ht="14.45" customHeight="1">
      <c r="B5" s="77" t="s">
        <v>38</v>
      </c>
      <c r="C5" s="130" t="s">
        <v>87</v>
      </c>
      <c r="D5" s="75">
        <v>2020</v>
      </c>
      <c r="E5" s="75">
        <v>2021</v>
      </c>
      <c r="F5" s="75">
        <v>2022</v>
      </c>
      <c r="G5" s="75" t="s">
        <v>112</v>
      </c>
      <c r="H5" s="75" t="s">
        <v>113</v>
      </c>
      <c r="I5" s="76" t="s">
        <v>114</v>
      </c>
    </row>
    <row r="6" spans="2:11" ht="30.6" customHeight="1">
      <c r="B6" s="528" t="s">
        <v>115</v>
      </c>
      <c r="C6" s="83" t="s">
        <v>116</v>
      </c>
      <c r="D6" s="323">
        <v>562705.96400000004</v>
      </c>
      <c r="E6" s="323">
        <v>632687.07700000005</v>
      </c>
      <c r="F6" s="323">
        <v>664542.1237215111</v>
      </c>
      <c r="G6" s="323">
        <v>818175.89618107711</v>
      </c>
      <c r="H6" s="324">
        <v>921171.10822519055</v>
      </c>
      <c r="I6" s="45"/>
    </row>
    <row r="7" spans="2:11" ht="30.6" customHeight="1">
      <c r="B7" s="528"/>
      <c r="C7" s="83" t="s">
        <v>117</v>
      </c>
      <c r="D7" s="325">
        <v>227639.54199999999</v>
      </c>
      <c r="E7" s="325">
        <v>251417.50700000001</v>
      </c>
      <c r="F7" s="325">
        <v>277917.36156819738</v>
      </c>
      <c r="G7" s="325">
        <v>305219.3299196664</v>
      </c>
      <c r="H7" s="326">
        <v>286354.99347475031</v>
      </c>
      <c r="I7" s="46"/>
    </row>
    <row r="8" spans="2:11" ht="30.6" customHeight="1">
      <c r="B8" s="528"/>
      <c r="C8" s="83" t="s">
        <v>118</v>
      </c>
      <c r="D8" s="325">
        <v>6065.8329999999996</v>
      </c>
      <c r="E8" s="325">
        <v>5532.9080000000004</v>
      </c>
      <c r="F8" s="325">
        <v>8036.4892877734937</v>
      </c>
      <c r="G8" s="325">
        <v>10238.440167816314</v>
      </c>
      <c r="H8" s="326">
        <v>11743.062614307166</v>
      </c>
      <c r="I8" s="47"/>
    </row>
    <row r="9" spans="2:11" s="6" customFormat="1" ht="30.6" customHeight="1">
      <c r="B9" s="529"/>
      <c r="C9" s="84" t="s">
        <v>119</v>
      </c>
      <c r="D9" s="327">
        <f t="shared" ref="D9:G9" si="0">D6+D7+D8</f>
        <v>796411.33900000004</v>
      </c>
      <c r="E9" s="327">
        <f t="shared" si="0"/>
        <v>889637.49200000009</v>
      </c>
      <c r="F9" s="327">
        <f t="shared" si="0"/>
        <v>950495.97457748197</v>
      </c>
      <c r="G9" s="327">
        <f t="shared" si="0"/>
        <v>1133633.6662685599</v>
      </c>
      <c r="H9" s="328">
        <f>+H6+H7+H8</f>
        <v>1219269.1643142481</v>
      </c>
      <c r="I9" s="48"/>
    </row>
    <row r="10" spans="2:11" ht="30.6" customHeight="1">
      <c r="B10" s="530" t="s">
        <v>120</v>
      </c>
      <c r="C10" s="85" t="s">
        <v>116</v>
      </c>
      <c r="D10" s="49">
        <v>15.992909810129852</v>
      </c>
      <c r="E10" s="49">
        <v>12.436533016735542</v>
      </c>
      <c r="F10" s="49">
        <v>5.034881836461321</v>
      </c>
      <c r="G10" s="49">
        <v>23.118741006092961</v>
      </c>
      <c r="H10" s="43">
        <v>12.588394809093561</v>
      </c>
      <c r="I10" s="45"/>
    </row>
    <row r="11" spans="2:11" ht="30.6" customHeight="1">
      <c r="B11" s="528"/>
      <c r="C11" s="83" t="s">
        <v>117</v>
      </c>
      <c r="D11" s="50">
        <v>10.973305708575044</v>
      </c>
      <c r="E11" s="50">
        <v>10.445445809234684</v>
      </c>
      <c r="F11" s="50">
        <v>10.540178718818241</v>
      </c>
      <c r="G11" s="50">
        <v>9.8237721448609356</v>
      </c>
      <c r="H11" s="115">
        <v>-6.1805837952272462</v>
      </c>
      <c r="I11" s="46"/>
    </row>
    <row r="12" spans="2:11" ht="30.6" customHeight="1">
      <c r="B12" s="528"/>
      <c r="C12" s="83" t="s">
        <v>118</v>
      </c>
      <c r="D12" s="114">
        <v>-9.3298505231689148</v>
      </c>
      <c r="E12" s="114">
        <f>(E8/D8-1)*100</f>
        <v>-8.7856853296158892</v>
      </c>
      <c r="F12" s="114">
        <f>(F8/E8-1)*100</f>
        <v>45.248923129997706</v>
      </c>
      <c r="G12" s="114">
        <f>(G8/F8-1)*100</f>
        <v>27.399412867914986</v>
      </c>
      <c r="H12" s="115">
        <f>(H8/G8-1)*100</f>
        <v>14.695817154067159</v>
      </c>
      <c r="I12" s="46"/>
    </row>
    <row r="13" spans="2:11" s="6" customFormat="1" ht="30.6" customHeight="1">
      <c r="B13" s="531"/>
      <c r="C13" s="86" t="s">
        <v>121</v>
      </c>
      <c r="D13" s="51">
        <v>14.269631599034668</v>
      </c>
      <c r="E13" s="51">
        <f>(E9-D9)/D9*100</f>
        <v>11.705779216686924</v>
      </c>
      <c r="F13" s="51">
        <f>(F9-E9)/E9*100</f>
        <v>6.8408181000404467</v>
      </c>
      <c r="G13" s="51">
        <f>(G9-F9)/F9*100</f>
        <v>19.267592561082328</v>
      </c>
      <c r="H13" s="44">
        <f>(H9-G9)/G9*100</f>
        <v>7.5540715306703907</v>
      </c>
      <c r="I13" s="52"/>
    </row>
    <row r="14" spans="2:11" ht="13.9">
      <c r="F14" s="14"/>
      <c r="I14" s="107"/>
      <c r="J14" s="107"/>
      <c r="K14" s="12"/>
    </row>
    <row r="15" spans="2:11">
      <c r="F15" s="14"/>
      <c r="G15" s="14"/>
      <c r="K15" s="12"/>
    </row>
    <row r="16" spans="2:11">
      <c r="K16" s="12"/>
    </row>
    <row r="17" spans="11:11">
      <c r="K17" s="12"/>
    </row>
    <row r="18" spans="11:11">
      <c r="K18" s="12"/>
    </row>
    <row r="19" spans="11:11">
      <c r="K19" s="12"/>
    </row>
    <row r="20" spans="11:11">
      <c r="K20" s="12"/>
    </row>
    <row r="21" spans="11:11">
      <c r="K21" s="12"/>
    </row>
    <row r="22" spans="11:11">
      <c r="K22" s="12"/>
    </row>
  </sheetData>
  <mergeCells count="4">
    <mergeCell ref="B2:H2"/>
    <mergeCell ref="B3:H3"/>
    <mergeCell ref="B6:B9"/>
    <mergeCell ref="B10:B13"/>
  </mergeCells>
  <pageMargins left="0.7" right="0.7" top="0.75" bottom="0.75" header="0.3" footer="0.3"/>
  <pageSetup scale="52" orientation="portrait" r:id="rId1"/>
  <extLst>
    <ext xmlns:x14="http://schemas.microsoft.com/office/spreadsheetml/2009/9/main" uri="{05C60535-1F16-4fd2-B633-F4F36F0B64E0}">
      <x14:sparklineGroups xmlns:xm="http://schemas.microsoft.com/office/excel/2006/main">
        <x14:sparklineGroup manualMax="0" manualMin="0" displayEmptyCellsAs="gap" markers="1" xr2:uid="{00000000-0003-0000-0D00-000077000000}">
          <x14:colorSeries theme="4" tint="-0.249977111117893"/>
          <x14:colorNegative rgb="FFD00000"/>
          <x14:colorAxis rgb="FF000000"/>
          <x14:colorMarkers rgb="FFD00000"/>
          <x14:colorFirst rgb="FFD00000"/>
          <x14:colorLast rgb="FFD00000"/>
          <x14:colorHigh rgb="FFD00000"/>
          <x14:colorLow rgb="FFD00000"/>
          <x14:sparklines>
            <x14:sparkline>
              <xm:f>'3.Total Assets - Industry'!D6:H6</xm:f>
              <xm:sqref>I6</xm:sqref>
            </x14:sparkline>
            <x14:sparkline>
              <xm:f>'3.Total Assets - Industry'!D7:H7</xm:f>
              <xm:sqref>I7</xm:sqref>
            </x14:sparkline>
            <x14:sparkline>
              <xm:f>'3.Total Assets - Industry'!D8:H8</xm:f>
              <xm:sqref>I8</xm:sqref>
            </x14:sparkline>
            <x14:sparkline>
              <xm:f>'3.Total Assets - Industry'!D9:H9</xm:f>
              <xm:sqref>I9</xm:sqref>
            </x14:sparkline>
            <x14:sparkline>
              <xm:f>'3.Total Assets - Industry'!D10:H10</xm:f>
              <xm:sqref>I10</xm:sqref>
            </x14:sparkline>
            <x14:sparkline>
              <xm:f>'3.Total Assets - Industry'!D11:H11</xm:f>
              <xm:sqref>I11</xm:sqref>
            </x14:sparkline>
            <x14:sparkline>
              <xm:f>'3.Total Assets - Industry'!D12:H12</xm:f>
              <xm:sqref>I12</xm:sqref>
            </x14:sparkline>
            <x14:sparkline>
              <xm:f>'3.Total Assets - Industry'!D13:H13</xm:f>
              <xm:sqref>I13</xm:sqref>
            </x14:sparkline>
          </x14:sparklines>
        </x14:sparklineGroup>
      </x14:sparklineGroup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O26"/>
  <sheetViews>
    <sheetView view="pageBreakPreview" zoomScaleNormal="100" zoomScaleSheetLayoutView="100" workbookViewId="0"/>
  </sheetViews>
  <sheetFormatPr defaultColWidth="8.85546875" defaultRowHeight="13.15"/>
  <cols>
    <col min="1" max="1" width="3.5703125" style="5" customWidth="1"/>
    <col min="2" max="2" width="32.7109375" style="5" customWidth="1"/>
    <col min="3" max="3" width="12.28515625" style="5" customWidth="1"/>
    <col min="4" max="4" width="8.28515625" style="5" customWidth="1"/>
    <col min="5" max="5" width="12.28515625" style="5" customWidth="1"/>
    <col min="6" max="6" width="8.28515625" style="5" customWidth="1"/>
    <col min="7" max="7" width="12.28515625" style="5" customWidth="1"/>
    <col min="8" max="8" width="8.28515625" style="5" customWidth="1"/>
    <col min="9" max="9" width="11.28515625" style="5" bestFit="1" customWidth="1"/>
    <col min="10" max="10" width="8.28515625" style="5" customWidth="1"/>
    <col min="11" max="11" width="12.28515625" style="5" customWidth="1"/>
    <col min="12" max="12" width="8.28515625" style="5" customWidth="1"/>
    <col min="13" max="13" width="4" style="5" customWidth="1"/>
    <col min="14" max="16384" width="8.85546875" style="5"/>
  </cols>
  <sheetData>
    <row r="2" spans="2:15" ht="13.9">
      <c r="B2" s="226" t="s">
        <v>57</v>
      </c>
      <c r="C2" s="535"/>
      <c r="D2" s="535"/>
      <c r="E2" s="535"/>
    </row>
    <row r="3" spans="2:15" ht="13.9">
      <c r="B3" s="365" t="s">
        <v>22</v>
      </c>
      <c r="C3" s="366"/>
      <c r="D3" s="366"/>
      <c r="E3" s="366"/>
      <c r="F3" s="357"/>
      <c r="G3" s="357"/>
      <c r="H3" s="357"/>
      <c r="I3" s="357"/>
      <c r="J3" s="357"/>
      <c r="K3" s="357"/>
      <c r="L3" s="357"/>
    </row>
    <row r="5" spans="2:15" ht="14.45" customHeight="1">
      <c r="B5" s="536" t="s">
        <v>122</v>
      </c>
      <c r="C5" s="533">
        <v>2020</v>
      </c>
      <c r="D5" s="534"/>
      <c r="E5" s="533">
        <v>2021</v>
      </c>
      <c r="F5" s="534"/>
      <c r="G5" s="533">
        <v>2022</v>
      </c>
      <c r="H5" s="534"/>
      <c r="I5" s="533" t="s">
        <v>88</v>
      </c>
      <c r="J5" s="534"/>
      <c r="K5" s="533" t="s">
        <v>89</v>
      </c>
      <c r="L5" s="534"/>
    </row>
    <row r="6" spans="2:15" ht="22.15" customHeight="1">
      <c r="B6" s="537"/>
      <c r="C6" s="87" t="s">
        <v>123</v>
      </c>
      <c r="D6" s="87" t="s">
        <v>124</v>
      </c>
      <c r="E6" s="87" t="s">
        <v>123</v>
      </c>
      <c r="F6" s="87" t="s">
        <v>124</v>
      </c>
      <c r="G6" s="88" t="s">
        <v>123</v>
      </c>
      <c r="H6" s="87" t="s">
        <v>124</v>
      </c>
      <c r="I6" s="88" t="s">
        <v>123</v>
      </c>
      <c r="J6" s="87" t="s">
        <v>124</v>
      </c>
      <c r="K6" s="88" t="s">
        <v>123</v>
      </c>
      <c r="L6" s="87" t="s">
        <v>124</v>
      </c>
    </row>
    <row r="7" spans="2:15" ht="30.6" customHeight="1">
      <c r="B7" s="89" t="s">
        <v>125</v>
      </c>
      <c r="C7" s="39">
        <v>17087.900000000001</v>
      </c>
      <c r="D7" s="56">
        <v>72.890611072437267</v>
      </c>
      <c r="E7" s="39">
        <v>19872.5</v>
      </c>
      <c r="F7" s="56">
        <v>74.7</v>
      </c>
      <c r="G7" s="39">
        <v>23928</v>
      </c>
      <c r="H7" s="56">
        <v>76.222037328212323</v>
      </c>
      <c r="I7" s="423">
        <v>24599.9</v>
      </c>
      <c r="J7" s="428">
        <v>73.926779395395826</v>
      </c>
      <c r="K7" s="330">
        <v>26051.8</v>
      </c>
      <c r="L7" s="53">
        <v>72.708712211502004</v>
      </c>
      <c r="O7" s="12"/>
    </row>
    <row r="8" spans="2:15" ht="30.6" customHeight="1">
      <c r="B8" s="81" t="s">
        <v>126</v>
      </c>
      <c r="C8" s="39">
        <v>1536.5</v>
      </c>
      <c r="D8" s="56">
        <v>6.6</v>
      </c>
      <c r="E8" s="39">
        <v>1646.2</v>
      </c>
      <c r="F8" s="56">
        <v>6.1</v>
      </c>
      <c r="G8" s="39">
        <v>1812.1</v>
      </c>
      <c r="H8" s="56">
        <v>5.7723986059199905</v>
      </c>
      <c r="I8" s="423">
        <v>1930.2</v>
      </c>
      <c r="J8" s="428">
        <v>5.8005711238254225</v>
      </c>
      <c r="K8" s="33">
        <v>2195.1</v>
      </c>
      <c r="L8" s="53">
        <v>6.1263672443158645</v>
      </c>
      <c r="O8" s="12"/>
    </row>
    <row r="9" spans="2:15" ht="30.6" customHeight="1">
      <c r="B9" s="81" t="s">
        <v>127</v>
      </c>
      <c r="C9" s="39">
        <v>386.5</v>
      </c>
      <c r="D9" s="56">
        <v>1.6486649137399563</v>
      </c>
      <c r="E9" s="39">
        <v>369.4</v>
      </c>
      <c r="F9" s="56">
        <v>1.4</v>
      </c>
      <c r="G9" s="39">
        <v>328.9</v>
      </c>
      <c r="H9" s="56">
        <v>1.0477026110518652</v>
      </c>
      <c r="I9" s="423">
        <v>717.1</v>
      </c>
      <c r="J9" s="428">
        <v>2.1550044310927419</v>
      </c>
      <c r="K9" s="33">
        <v>908.7</v>
      </c>
      <c r="L9" s="53">
        <v>2.5361167668488118</v>
      </c>
      <c r="O9" s="12"/>
    </row>
    <row r="10" spans="2:15" ht="30.6" customHeight="1">
      <c r="B10" s="81" t="s">
        <v>128</v>
      </c>
      <c r="C10" s="39">
        <v>3635.9000000000005</v>
      </c>
      <c r="D10" s="56">
        <v>15.509393945322399</v>
      </c>
      <c r="E10" s="39">
        <v>3876.3999999999996</v>
      </c>
      <c r="F10" s="56">
        <v>14.485979746912356</v>
      </c>
      <c r="G10" s="39">
        <v>4373</v>
      </c>
      <c r="H10" s="56">
        <v>13.930080626724861</v>
      </c>
      <c r="I10" s="423">
        <v>4895.2</v>
      </c>
      <c r="J10" s="428">
        <v>14.710887869314169</v>
      </c>
      <c r="K10" s="324">
        <v>5455.5</v>
      </c>
      <c r="L10" s="53">
        <v>15.225910665284134</v>
      </c>
      <c r="O10" s="12"/>
    </row>
    <row r="11" spans="2:15" ht="30.6" customHeight="1">
      <c r="B11" s="90" t="s">
        <v>129</v>
      </c>
      <c r="C11" s="33">
        <v>796.411339</v>
      </c>
      <c r="D11" s="54">
        <v>3.397193871963669</v>
      </c>
      <c r="E11" s="33">
        <v>889.63749200000007</v>
      </c>
      <c r="F11" s="54">
        <v>3.3377087976191939</v>
      </c>
      <c r="G11" s="33">
        <v>950.495974577482</v>
      </c>
      <c r="H11" s="54">
        <v>3.0277808280909557</v>
      </c>
      <c r="I11" s="424">
        <v>1133.6336662685599</v>
      </c>
      <c r="J11" s="429">
        <v>3.4067571803718546</v>
      </c>
      <c r="K11" s="324">
        <v>1219.2691643142482</v>
      </c>
      <c r="L11" s="53">
        <v>3.402893112049195</v>
      </c>
      <c r="O11" s="12"/>
    </row>
    <row r="12" spans="2:15" ht="30.6" customHeight="1">
      <c r="B12" s="91" t="s">
        <v>130</v>
      </c>
      <c r="C12" s="329">
        <f t="shared" ref="C12:E12" si="0">C7+C8+C9+C10+C11</f>
        <v>23443.211339000001</v>
      </c>
      <c r="D12" s="57">
        <f t="shared" si="0"/>
        <v>100.04586380346328</v>
      </c>
      <c r="E12" s="329">
        <f t="shared" si="0"/>
        <v>26654.137492000002</v>
      </c>
      <c r="F12" s="57">
        <v>100.00590141436048</v>
      </c>
      <c r="G12" s="329">
        <f>G7+G8+G9+G10+G11</f>
        <v>31392.495974577483</v>
      </c>
      <c r="H12" s="58">
        <v>100</v>
      </c>
      <c r="I12" s="329">
        <f>I7+I8+I9+I10+I11</f>
        <v>33276.033666268559</v>
      </c>
      <c r="J12" s="58">
        <v>100</v>
      </c>
      <c r="K12" s="331">
        <f>K7+K8+K9+K10+K11</f>
        <v>35830.369164314245</v>
      </c>
      <c r="L12" s="55">
        <v>100</v>
      </c>
    </row>
    <row r="14" spans="2:15" ht="13.15" customHeight="1">
      <c r="B14" s="538" t="s">
        <v>131</v>
      </c>
      <c r="C14" s="538"/>
      <c r="D14" s="538"/>
      <c r="E14" s="538"/>
      <c r="F14" s="538"/>
      <c r="G14" s="538"/>
      <c r="H14" s="538"/>
      <c r="I14" s="538"/>
      <c r="J14" s="538"/>
      <c r="K14" s="538"/>
      <c r="L14" s="538"/>
    </row>
    <row r="15" spans="2:15">
      <c r="B15" s="532" t="s">
        <v>132</v>
      </c>
      <c r="C15" s="532"/>
      <c r="D15" s="532"/>
      <c r="E15" s="532"/>
      <c r="F15" s="532"/>
      <c r="G15" s="532"/>
      <c r="N15" s="12"/>
    </row>
    <row r="16" spans="2:15">
      <c r="M16" s="106"/>
      <c r="N16" s="12"/>
    </row>
    <row r="17" spans="3:14">
      <c r="N17" s="12"/>
    </row>
    <row r="18" spans="3:14">
      <c r="N18" s="12"/>
    </row>
    <row r="19" spans="3:14">
      <c r="C19" s="12"/>
      <c r="D19" s="12"/>
      <c r="E19" s="12"/>
      <c r="F19" s="12"/>
      <c r="G19" s="12"/>
      <c r="H19" s="12"/>
      <c r="I19" s="12"/>
      <c r="J19" s="12"/>
      <c r="K19" s="12"/>
      <c r="L19" s="12"/>
      <c r="N19" s="12"/>
    </row>
    <row r="20" spans="3:14">
      <c r="C20" s="12"/>
      <c r="D20" s="12"/>
      <c r="E20" s="12"/>
      <c r="F20" s="12"/>
      <c r="G20" s="12"/>
      <c r="H20" s="12"/>
      <c r="I20" s="12"/>
      <c r="J20" s="12"/>
      <c r="K20" s="12"/>
      <c r="L20" s="12"/>
      <c r="N20" s="12"/>
    </row>
    <row r="21" spans="3:14">
      <c r="C21" s="12"/>
      <c r="D21" s="12"/>
      <c r="E21" s="12"/>
      <c r="F21" s="12"/>
      <c r="G21" s="12"/>
      <c r="H21" s="12"/>
      <c r="I21" s="12"/>
      <c r="J21" s="12"/>
      <c r="K21" s="12"/>
      <c r="L21" s="12"/>
    </row>
    <row r="22" spans="3:14">
      <c r="C22" s="12"/>
      <c r="D22" s="12"/>
      <c r="E22" s="12"/>
      <c r="F22" s="12"/>
      <c r="G22" s="12"/>
      <c r="H22" s="12"/>
      <c r="I22" s="12"/>
      <c r="J22" s="12"/>
      <c r="K22" s="12"/>
      <c r="L22" s="12"/>
    </row>
    <row r="23" spans="3:14">
      <c r="C23" s="12"/>
      <c r="D23" s="12"/>
      <c r="E23" s="12"/>
      <c r="F23" s="12"/>
      <c r="G23" s="12"/>
      <c r="H23" s="12"/>
      <c r="I23" s="12"/>
      <c r="J23" s="12"/>
      <c r="K23" s="12"/>
      <c r="L23" s="12"/>
    </row>
    <row r="24" spans="3:14">
      <c r="C24" s="12"/>
      <c r="D24" s="12"/>
      <c r="E24" s="12"/>
      <c r="F24" s="12"/>
      <c r="G24" s="12"/>
      <c r="H24" s="12"/>
      <c r="I24" s="12"/>
      <c r="J24" s="12"/>
      <c r="K24" s="12"/>
      <c r="L24" s="12"/>
    </row>
    <row r="25" spans="3:14">
      <c r="C25" s="12"/>
      <c r="D25" s="12"/>
      <c r="E25" s="12"/>
      <c r="F25" s="12"/>
      <c r="G25" s="12"/>
      <c r="H25" s="12"/>
      <c r="I25" s="12"/>
      <c r="J25" s="12"/>
      <c r="K25" s="12"/>
      <c r="L25" s="12"/>
    </row>
    <row r="26" spans="3:14">
      <c r="C26" s="12"/>
      <c r="D26" s="12"/>
      <c r="E26" s="12"/>
      <c r="F26" s="12"/>
      <c r="G26" s="12"/>
      <c r="H26" s="12"/>
      <c r="I26" s="12"/>
      <c r="J26" s="12"/>
      <c r="K26" s="12"/>
      <c r="L26" s="12"/>
    </row>
  </sheetData>
  <mergeCells count="9">
    <mergeCell ref="B15:G15"/>
    <mergeCell ref="G5:H5"/>
    <mergeCell ref="K5:L5"/>
    <mergeCell ref="C2:E2"/>
    <mergeCell ref="B5:B6"/>
    <mergeCell ref="C5:D5"/>
    <mergeCell ref="E5:F5"/>
    <mergeCell ref="I5:J5"/>
    <mergeCell ref="B14:L14"/>
  </mergeCells>
  <pageMargins left="0.7" right="0.7" top="0.75" bottom="0.75" header="0.3" footer="0.3"/>
  <pageSetup scale="5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I24"/>
  <sheetViews>
    <sheetView view="pageBreakPreview" zoomScaleNormal="100" zoomScaleSheetLayoutView="100" workbookViewId="0"/>
  </sheetViews>
  <sheetFormatPr defaultColWidth="8.85546875" defaultRowHeight="13.15"/>
  <cols>
    <col min="1" max="1" width="3.42578125" style="5" customWidth="1"/>
    <col min="2" max="2" width="43.7109375" style="5" customWidth="1"/>
    <col min="3" max="5" width="15.5703125" style="5" bestFit="1" customWidth="1"/>
    <col min="6" max="6" width="15.5703125" style="5" customWidth="1"/>
    <col min="7" max="7" width="15.5703125" style="5" bestFit="1" customWidth="1"/>
    <col min="8" max="8" width="15.7109375" style="5" customWidth="1"/>
    <col min="9" max="9" width="3.5703125" style="5" customWidth="1"/>
    <col min="10" max="16384" width="8.85546875" style="5"/>
  </cols>
  <sheetData>
    <row r="2" spans="2:9" ht="13.9">
      <c r="B2" s="231" t="s">
        <v>59</v>
      </c>
      <c r="C2" s="231"/>
      <c r="D2" s="231"/>
      <c r="E2" s="231"/>
      <c r="F2" s="231"/>
      <c r="G2" s="231"/>
      <c r="H2" s="231"/>
      <c r="I2" s="231"/>
    </row>
    <row r="3" spans="2:9" ht="13.9">
      <c r="B3" s="365" t="s">
        <v>133</v>
      </c>
      <c r="C3" s="365"/>
      <c r="D3" s="365"/>
      <c r="E3" s="365"/>
      <c r="F3" s="365"/>
      <c r="G3" s="365"/>
      <c r="H3" s="365"/>
      <c r="I3" s="231"/>
    </row>
    <row r="5" spans="2:9" ht="14.45" customHeight="1">
      <c r="B5" s="77" t="s">
        <v>87</v>
      </c>
      <c r="C5" s="75">
        <v>2020</v>
      </c>
      <c r="D5" s="75">
        <v>2021</v>
      </c>
      <c r="E5" s="75">
        <v>2022</v>
      </c>
      <c r="F5" s="75" t="s">
        <v>88</v>
      </c>
      <c r="G5" s="75" t="s">
        <v>89</v>
      </c>
      <c r="H5" s="75" t="s">
        <v>40</v>
      </c>
      <c r="I5" s="92"/>
    </row>
    <row r="6" spans="2:9" ht="30.6" customHeight="1">
      <c r="B6" s="93" t="s">
        <v>134</v>
      </c>
      <c r="C6" s="39">
        <v>19143355.143232577</v>
      </c>
      <c r="D6" s="39">
        <v>27360476.509655505</v>
      </c>
      <c r="E6" s="39">
        <v>28946551.840795785</v>
      </c>
      <c r="F6" s="39">
        <v>32518878.845387846</v>
      </c>
      <c r="G6" s="33">
        <v>36230245.131200224</v>
      </c>
      <c r="H6" s="22"/>
    </row>
    <row r="7" spans="2:9" ht="30.6" customHeight="1">
      <c r="B7" s="93" t="s">
        <v>135</v>
      </c>
      <c r="C7" s="39">
        <v>23360482</v>
      </c>
      <c r="D7" s="39">
        <v>19548731.768710852</v>
      </c>
      <c r="E7" s="39">
        <v>23815307.321667798</v>
      </c>
      <c r="F7" s="39">
        <v>24669743.192444891</v>
      </c>
      <c r="G7" s="33">
        <v>23322598.354216181</v>
      </c>
      <c r="H7" s="22"/>
    </row>
    <row r="8" spans="2:9" ht="30.6" customHeight="1">
      <c r="B8" s="93" t="s">
        <v>136</v>
      </c>
      <c r="C8" s="323">
        <v>1230524</v>
      </c>
      <c r="D8" s="323">
        <v>-525548</v>
      </c>
      <c r="E8" s="39">
        <v>1052236</v>
      </c>
      <c r="F8" s="39">
        <v>-1374734.6218430002</v>
      </c>
      <c r="G8" s="33">
        <v>393054.76306500006</v>
      </c>
      <c r="H8" s="22"/>
    </row>
    <row r="9" spans="2:9" ht="30.6" customHeight="1">
      <c r="B9" s="94" t="s">
        <v>137</v>
      </c>
      <c r="C9" s="332">
        <f t="shared" ref="C9:F9" si="0">C6+C7+C8</f>
        <v>43734361.143232577</v>
      </c>
      <c r="D9" s="332">
        <f t="shared" si="0"/>
        <v>46383660.278366357</v>
      </c>
      <c r="E9" s="332">
        <f t="shared" si="0"/>
        <v>53814095.162463583</v>
      </c>
      <c r="F9" s="332">
        <f t="shared" si="0"/>
        <v>55813887.415989734</v>
      </c>
      <c r="G9" s="333">
        <f>SUM(G6:G8)</f>
        <v>59945898.248481408</v>
      </c>
      <c r="H9" s="59"/>
    </row>
    <row r="10" spans="2:9" ht="30.6" customHeight="1">
      <c r="B10" s="95" t="s">
        <v>138</v>
      </c>
      <c r="C10" s="60">
        <v>37.637442464343771</v>
      </c>
      <c r="D10" s="60">
        <v>6.0579827210853221</v>
      </c>
      <c r="E10" s="60">
        <v>16.019509541731502</v>
      </c>
      <c r="F10" s="60">
        <f>(F9-E9)/E9*100</f>
        <v>3.7161123818747153</v>
      </c>
      <c r="G10" s="62">
        <f>(G9-F9)/F9*100</f>
        <v>7.4031948387596493</v>
      </c>
      <c r="H10" s="61"/>
    </row>
    <row r="11" spans="2:9">
      <c r="E11" s="14"/>
    </row>
    <row r="12" spans="2:9" ht="13.15" customHeight="1">
      <c r="B12" s="29" t="s">
        <v>139</v>
      </c>
    </row>
    <row r="13" spans="2:9" ht="13.15" customHeight="1">
      <c r="B13" s="29" t="s">
        <v>140</v>
      </c>
    </row>
    <row r="14" spans="2:9" ht="13.9">
      <c r="I14" s="107"/>
    </row>
    <row r="19" spans="3:7">
      <c r="C19" s="12"/>
      <c r="D19" s="12"/>
      <c r="E19" s="12"/>
      <c r="F19" s="12"/>
      <c r="G19" s="12"/>
    </row>
    <row r="20" spans="3:7">
      <c r="C20" s="12"/>
      <c r="D20" s="12"/>
      <c r="E20" s="12"/>
      <c r="F20" s="12"/>
      <c r="G20" s="12"/>
    </row>
    <row r="21" spans="3:7">
      <c r="C21" s="12"/>
      <c r="D21" s="12"/>
      <c r="E21" s="12"/>
      <c r="F21" s="12"/>
      <c r="G21" s="12"/>
    </row>
    <row r="22" spans="3:7">
      <c r="C22" s="12"/>
      <c r="D22" s="12"/>
      <c r="E22" s="12"/>
      <c r="F22" s="12"/>
      <c r="G22" s="12"/>
    </row>
    <row r="23" spans="3:7">
      <c r="C23" s="12"/>
      <c r="D23" s="12"/>
      <c r="E23" s="12"/>
      <c r="F23" s="12"/>
      <c r="G23" s="12"/>
    </row>
    <row r="24" spans="3:7">
      <c r="C24" s="12"/>
      <c r="D24" s="12"/>
      <c r="E24" s="12"/>
      <c r="F24" s="12"/>
      <c r="G24" s="12"/>
    </row>
  </sheetData>
  <pageMargins left="0.7" right="0.7" top="0.75" bottom="0.75" header="0.3" footer="0.3"/>
  <pageSetup scale="56" orientation="portrait" r:id="rId1"/>
  <extLst>
    <ext xmlns:x14="http://schemas.microsoft.com/office/spreadsheetml/2009/9/main" uri="{05C60535-1F16-4fd2-B633-F4F36F0B64E0}">
      <x14:sparklineGroups xmlns:xm="http://schemas.microsoft.com/office/excel/2006/main">
        <x14:sparklineGroup manualMax="0" manualMin="0" displayEmptyCellsAs="gap" markers="1" first="1" last="1" xr2:uid="{00000000-0003-0000-0F00-000078000000}">
          <x14:colorSeries theme="4" tint="-0.249977111117893"/>
          <x14:colorNegative rgb="FFD00000"/>
          <x14:colorAxis rgb="FF000000"/>
          <x14:colorMarkers rgb="FFD00000"/>
          <x14:colorFirst rgb="FFD00000"/>
          <x14:colorLast rgb="FFD00000"/>
          <x14:colorHigh rgb="FFD00000"/>
          <x14:colorLow rgb="FFD00000"/>
          <x14:sparklines>
            <x14:sparkline>
              <xm:f>'5.Profitability - Industry'!C6:G6</xm:f>
              <xm:sqref>H6</xm:sqref>
            </x14:sparkline>
            <x14:sparkline>
              <xm:f>'5.Profitability - Industry'!C7:G7</xm:f>
              <xm:sqref>H7</xm:sqref>
            </x14:sparkline>
            <x14:sparkline>
              <xm:f>'5.Profitability - Industry'!C8:G8</xm:f>
              <xm:sqref>H8</xm:sqref>
            </x14:sparkline>
            <x14:sparkline>
              <xm:f>'5.Profitability - Industry'!C9:G9</xm:f>
              <xm:sqref>H9</xm:sqref>
            </x14:sparkline>
            <x14:sparkline>
              <xm:f>'5.Profitability - Industry'!C10:G10</xm:f>
              <xm:sqref>H10</xm:sqref>
            </x14:sparkline>
          </x14:sparklines>
        </x14:sparklineGroup>
      </x14:sparklineGroup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O29"/>
  <sheetViews>
    <sheetView view="pageBreakPreview" zoomScaleNormal="100" zoomScaleSheetLayoutView="100" workbookViewId="0"/>
  </sheetViews>
  <sheetFormatPr defaultColWidth="8.85546875" defaultRowHeight="15" customHeight="1"/>
  <cols>
    <col min="1" max="1" width="4" style="7" customWidth="1"/>
    <col min="2" max="2" width="24.42578125" style="7" bestFit="1" customWidth="1"/>
    <col min="3" max="7" width="15.28515625" style="7" customWidth="1"/>
    <col min="8" max="8" width="9.7109375" style="7" customWidth="1"/>
    <col min="9" max="9" width="26.28515625" style="7" customWidth="1"/>
    <col min="10" max="14" width="15.28515625" style="7" customWidth="1"/>
    <col min="15" max="15" width="3.28515625" style="7" customWidth="1"/>
    <col min="16" max="16384" width="8.85546875" style="7"/>
  </cols>
  <sheetData>
    <row r="2" spans="2:15" ht="14.45">
      <c r="B2" s="525" t="s">
        <v>141</v>
      </c>
      <c r="C2" s="525"/>
      <c r="D2" s="525"/>
      <c r="E2" s="525"/>
      <c r="F2" s="525"/>
      <c r="G2" s="525"/>
      <c r="I2" s="525" t="s">
        <v>142</v>
      </c>
      <c r="J2" s="525"/>
      <c r="K2" s="525"/>
      <c r="L2" s="525"/>
      <c r="M2" s="525"/>
      <c r="N2" s="525"/>
      <c r="O2" s="525"/>
    </row>
    <row r="3" spans="2:15" ht="14.45">
      <c r="B3" s="365" t="s">
        <v>24</v>
      </c>
      <c r="C3" s="365"/>
      <c r="D3" s="365"/>
      <c r="E3" s="365"/>
      <c r="F3" s="365"/>
      <c r="G3" s="365"/>
      <c r="I3" s="365" t="s">
        <v>25</v>
      </c>
      <c r="J3" s="365"/>
      <c r="K3" s="365"/>
      <c r="L3" s="365"/>
      <c r="M3" s="365"/>
      <c r="N3" s="365"/>
      <c r="O3" s="231"/>
    </row>
    <row r="4" spans="2:15" ht="14.45"/>
    <row r="5" spans="2:15" ht="14.45">
      <c r="B5" s="77" t="s">
        <v>38</v>
      </c>
      <c r="C5" s="75">
        <v>2020</v>
      </c>
      <c r="D5" s="75">
        <v>2021</v>
      </c>
      <c r="E5" s="75">
        <v>2022</v>
      </c>
      <c r="F5" s="75" t="s">
        <v>88</v>
      </c>
      <c r="G5" s="75" t="s">
        <v>89</v>
      </c>
      <c r="H5" s="232"/>
      <c r="I5" s="77" t="s">
        <v>38</v>
      </c>
      <c r="J5" s="75">
        <v>2020</v>
      </c>
      <c r="K5" s="75">
        <v>2021</v>
      </c>
      <c r="L5" s="75">
        <v>2022</v>
      </c>
      <c r="M5" s="75" t="s">
        <v>88</v>
      </c>
      <c r="N5" s="75" t="s">
        <v>89</v>
      </c>
    </row>
    <row r="6" spans="2:15" ht="19.899999999999999" customHeight="1">
      <c r="B6" s="93" t="s">
        <v>143</v>
      </c>
      <c r="C6" s="334">
        <v>19143355.143232577</v>
      </c>
      <c r="D6" s="334">
        <v>27360476.509655505</v>
      </c>
      <c r="E6" s="334">
        <v>28946551.840795785</v>
      </c>
      <c r="F6" s="334">
        <f>'5.Profitability - Industry'!F6</f>
        <v>32518878.845387846</v>
      </c>
      <c r="G6" s="335">
        <f>'5.Profitability - Industry'!G6</f>
        <v>36230245.131200224</v>
      </c>
      <c r="H6" s="232"/>
      <c r="I6" s="93" t="s">
        <v>143</v>
      </c>
      <c r="J6" s="334">
        <v>23360482</v>
      </c>
      <c r="K6" s="334">
        <v>19548731.768710852</v>
      </c>
      <c r="L6" s="334">
        <v>23815307.321667798</v>
      </c>
      <c r="M6" s="334">
        <v>24669743</v>
      </c>
      <c r="N6" s="335">
        <v>23322598</v>
      </c>
    </row>
    <row r="7" spans="2:15" ht="19.899999999999999" customHeight="1">
      <c r="B7" s="93" t="s">
        <v>144</v>
      </c>
      <c r="C7" s="334">
        <v>523913482</v>
      </c>
      <c r="D7" s="334">
        <v>597696520.5</v>
      </c>
      <c r="E7" s="334">
        <v>648614600.36075556</v>
      </c>
      <c r="F7" s="334">
        <f>(('3.Total Assets - Industry'!G6+'3.Total Assets - Industry'!F6)/2)*1000</f>
        <v>741359009.95129418</v>
      </c>
      <c r="G7" s="335">
        <f>(('3.Total Assets - Industry'!H6+'3.Total Assets - Industry'!G6)/2)*1000</f>
        <v>869673502.20313394</v>
      </c>
      <c r="H7" s="232"/>
      <c r="I7" s="93" t="s">
        <v>144</v>
      </c>
      <c r="J7" s="334">
        <v>216384771</v>
      </c>
      <c r="K7" s="334">
        <v>239528524.5</v>
      </c>
      <c r="L7" s="334">
        <v>264667434.28409868</v>
      </c>
      <c r="M7" s="334">
        <f>('3.Total Assets - Industry'!F7+'3.Total Assets - Industry'!G7)/2*1000</f>
        <v>291568345.74393189</v>
      </c>
      <c r="N7" s="335">
        <f>(('3.Total Assets - Industry'!H7+'3.Total Assets - Industry'!G7)/2)*1000</f>
        <v>295787161.69720834</v>
      </c>
    </row>
    <row r="8" spans="2:15" ht="19.899999999999999" customHeight="1">
      <c r="B8" s="97" t="s">
        <v>145</v>
      </c>
      <c r="C8" s="98">
        <v>3.6539153507091036</v>
      </c>
      <c r="D8" s="98">
        <v>4.577653637127959</v>
      </c>
      <c r="E8" s="98">
        <v>4.4628276675695995</v>
      </c>
      <c r="F8" s="98">
        <f>F6/F7*100</f>
        <v>4.3863874868836179</v>
      </c>
      <c r="G8" s="99">
        <f>G6/G7*100</f>
        <v>4.165959413437176</v>
      </c>
      <c r="H8" s="232"/>
      <c r="I8" s="97" t="s">
        <v>145</v>
      </c>
      <c r="J8" s="98">
        <v>10.79580688236142</v>
      </c>
      <c r="K8" s="98">
        <v>8.1613376985131687</v>
      </c>
      <c r="L8" s="98">
        <v>8.9982008500917523</v>
      </c>
      <c r="M8" s="98">
        <f>M6/M7*100</f>
        <v>8.4610498224886346</v>
      </c>
      <c r="N8" s="99">
        <f>N6/N7*100</f>
        <v>7.8849257236779255</v>
      </c>
    </row>
    <row r="9" spans="2:15" ht="14.45">
      <c r="C9" s="70"/>
      <c r="D9" s="70"/>
      <c r="E9" s="426"/>
      <c r="F9" s="426"/>
      <c r="G9" s="426"/>
      <c r="N9" s="69"/>
    </row>
    <row r="10" spans="2:15" ht="14.45">
      <c r="B10" s="525" t="s">
        <v>146</v>
      </c>
      <c r="C10" s="525"/>
      <c r="D10" s="525"/>
      <c r="E10" s="525"/>
      <c r="F10" s="525"/>
      <c r="G10" s="525"/>
      <c r="I10" s="525" t="s">
        <v>147</v>
      </c>
      <c r="J10" s="525"/>
      <c r="K10" s="525"/>
      <c r="L10" s="525"/>
      <c r="M10" s="525"/>
      <c r="N10" s="525"/>
      <c r="O10" s="525"/>
    </row>
    <row r="11" spans="2:15" ht="14.45">
      <c r="B11" s="365" t="s">
        <v>24</v>
      </c>
      <c r="C11" s="365"/>
      <c r="D11" s="365"/>
      <c r="E11" s="365"/>
      <c r="F11" s="365"/>
      <c r="G11" s="365"/>
      <c r="I11" s="365" t="s">
        <v>25</v>
      </c>
      <c r="J11" s="365"/>
      <c r="K11" s="365"/>
      <c r="L11" s="365"/>
      <c r="M11" s="365"/>
      <c r="N11" s="365"/>
      <c r="O11" s="231"/>
    </row>
    <row r="29" spans="15:15" ht="17.45" customHeight="1">
      <c r="O29" s="107"/>
    </row>
  </sheetData>
  <mergeCells count="4">
    <mergeCell ref="B2:G2"/>
    <mergeCell ref="I2:O2"/>
    <mergeCell ref="B10:G10"/>
    <mergeCell ref="I10:O10"/>
  </mergeCells>
  <pageMargins left="0.7" right="0.7" top="0.75" bottom="0.75" header="0.3" footer="0.3"/>
  <pageSetup scale="65" orientation="portrait" r:id="rId1"/>
  <colBreaks count="1" manualBreakCount="1">
    <brk id="7"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2:J46"/>
  <sheetViews>
    <sheetView view="pageBreakPreview" zoomScaleNormal="100" zoomScaleSheetLayoutView="100" workbookViewId="0"/>
  </sheetViews>
  <sheetFormatPr defaultColWidth="8.85546875" defaultRowHeight="13.15"/>
  <cols>
    <col min="1" max="1" width="3.42578125" style="5" customWidth="1"/>
    <col min="2" max="2" width="29.7109375" style="5" customWidth="1"/>
    <col min="3" max="3" width="27.7109375" style="5" customWidth="1"/>
    <col min="4" max="6" width="16.7109375" style="5" bestFit="1" customWidth="1"/>
    <col min="7" max="7" width="16.7109375" style="5" customWidth="1"/>
    <col min="8" max="8" width="16.7109375" style="5" bestFit="1" customWidth="1"/>
    <col min="9" max="9" width="16.7109375" style="5" customWidth="1"/>
    <col min="10" max="10" width="3.5703125" style="5" customWidth="1"/>
    <col min="11" max="16384" width="8.85546875" style="5"/>
  </cols>
  <sheetData>
    <row r="2" spans="2:9" ht="13.9">
      <c r="B2" s="525" t="s">
        <v>63</v>
      </c>
      <c r="C2" s="525"/>
      <c r="D2" s="525"/>
      <c r="E2" s="525"/>
      <c r="F2" s="525"/>
      <c r="G2" s="226"/>
      <c r="H2" s="9"/>
      <c r="I2" s="9"/>
    </row>
    <row r="3" spans="2:9" ht="13.9">
      <c r="B3" s="364" t="s">
        <v>26</v>
      </c>
      <c r="C3" s="364"/>
      <c r="D3" s="364"/>
      <c r="E3" s="364"/>
      <c r="F3" s="364"/>
      <c r="G3" s="364"/>
      <c r="H3" s="367"/>
      <c r="I3" s="367"/>
    </row>
    <row r="4" spans="2:9">
      <c r="B4" s="9"/>
      <c r="C4" s="9"/>
      <c r="D4" s="9"/>
      <c r="E4" s="9"/>
      <c r="F4" s="9"/>
      <c r="G4" s="425"/>
      <c r="H4" s="9"/>
      <c r="I4" s="9"/>
    </row>
    <row r="5" spans="2:9" ht="13.9" customHeight="1">
      <c r="B5" s="539" t="s">
        <v>87</v>
      </c>
      <c r="C5" s="547" t="s">
        <v>148</v>
      </c>
      <c r="D5" s="541" t="s">
        <v>149</v>
      </c>
      <c r="E5" s="541"/>
      <c r="F5" s="541"/>
      <c r="G5" s="541"/>
      <c r="H5" s="541"/>
      <c r="I5" s="542" t="s">
        <v>40</v>
      </c>
    </row>
    <row r="6" spans="2:9" ht="13.9" customHeight="1">
      <c r="B6" s="540"/>
      <c r="C6" s="547"/>
      <c r="D6" s="75">
        <v>2020</v>
      </c>
      <c r="E6" s="75">
        <v>2021</v>
      </c>
      <c r="F6" s="75">
        <v>2022</v>
      </c>
      <c r="G6" s="75" t="s">
        <v>88</v>
      </c>
      <c r="H6" s="75" t="s">
        <v>89</v>
      </c>
      <c r="I6" s="542"/>
    </row>
    <row r="7" spans="2:9" ht="19.899999999999999" customHeight="1">
      <c r="B7" s="543" t="s">
        <v>116</v>
      </c>
      <c r="C7" s="83" t="s">
        <v>150</v>
      </c>
      <c r="D7" s="336">
        <v>14534345</v>
      </c>
      <c r="E7" s="336">
        <v>14793860.620999999</v>
      </c>
      <c r="F7" s="336">
        <v>18014842.987000003</v>
      </c>
      <c r="G7" s="336">
        <v>19209843.090999998</v>
      </c>
      <c r="H7" s="337">
        <v>32209842.880999997</v>
      </c>
      <c r="I7" s="545"/>
    </row>
    <row r="8" spans="2:9" ht="19.899999999999999" customHeight="1">
      <c r="B8" s="543"/>
      <c r="C8" s="83" t="s">
        <v>151</v>
      </c>
      <c r="D8" s="336">
        <v>78871012.715460002</v>
      </c>
      <c r="E8" s="336">
        <v>85583931.453875154</v>
      </c>
      <c r="F8" s="336">
        <v>84915296.783419311</v>
      </c>
      <c r="G8" s="336">
        <v>117008437.99512906</v>
      </c>
      <c r="H8" s="338">
        <v>127908530.6166636</v>
      </c>
      <c r="I8" s="545"/>
    </row>
    <row r="9" spans="2:9" ht="19.899999999999999" customHeight="1">
      <c r="B9" s="543"/>
      <c r="C9" s="83" t="s">
        <v>152</v>
      </c>
      <c r="D9" s="336">
        <v>16150088.691</v>
      </c>
      <c r="E9" s="336">
        <v>16150089</v>
      </c>
      <c r="F9" s="336">
        <v>16867881.662560269</v>
      </c>
      <c r="G9" s="336">
        <v>16867881.354000002</v>
      </c>
      <c r="H9" s="338">
        <v>16248325.984056292</v>
      </c>
      <c r="I9" s="545"/>
    </row>
    <row r="10" spans="2:9" ht="19.899999999999999" customHeight="1">
      <c r="B10" s="544"/>
      <c r="C10" s="100" t="s">
        <v>153</v>
      </c>
      <c r="D10" s="339">
        <v>109555446.40646</v>
      </c>
      <c r="E10" s="339">
        <v>116527881.07487515</v>
      </c>
      <c r="F10" s="339">
        <v>119798021.43297958</v>
      </c>
      <c r="G10" s="339">
        <v>153086162.44012907</v>
      </c>
      <c r="H10" s="340">
        <v>176366699.48171991</v>
      </c>
      <c r="I10" s="546"/>
    </row>
    <row r="11" spans="2:9" ht="19.899999999999999" customHeight="1">
      <c r="B11" s="550" t="s">
        <v>117</v>
      </c>
      <c r="C11" s="85" t="s">
        <v>150</v>
      </c>
      <c r="D11" s="341">
        <v>20911875</v>
      </c>
      <c r="E11" s="341">
        <v>22194434</v>
      </c>
      <c r="F11" s="341">
        <v>22194433.236000001</v>
      </c>
      <c r="G11" s="341">
        <v>22363428</v>
      </c>
      <c r="H11" s="337">
        <v>37451478.99499999</v>
      </c>
      <c r="I11" s="551"/>
    </row>
    <row r="12" spans="2:9" ht="19.899999999999999" customHeight="1">
      <c r="B12" s="543"/>
      <c r="C12" s="83" t="s">
        <v>154</v>
      </c>
      <c r="D12" s="336">
        <v>41387916</v>
      </c>
      <c r="E12" s="336">
        <v>51307254.431429997</v>
      </c>
      <c r="F12" s="336">
        <v>53274153.409511864</v>
      </c>
      <c r="G12" s="336">
        <v>68511811</v>
      </c>
      <c r="H12" s="337">
        <v>83878803.054145947</v>
      </c>
      <c r="I12" s="545"/>
    </row>
    <row r="13" spans="2:9" ht="19.899999999999999" customHeight="1">
      <c r="B13" s="544"/>
      <c r="C13" s="101" t="s">
        <v>153</v>
      </c>
      <c r="D13" s="339">
        <v>62299791</v>
      </c>
      <c r="E13" s="339">
        <v>73501688.431429997</v>
      </c>
      <c r="F13" s="339">
        <v>75468586.645511866</v>
      </c>
      <c r="G13" s="339">
        <v>90875239.526359305</v>
      </c>
      <c r="H13" s="340">
        <v>121330282.04914594</v>
      </c>
      <c r="I13" s="546"/>
    </row>
    <row r="14" spans="2:9" ht="19.899999999999999" customHeight="1">
      <c r="B14" s="552" t="s">
        <v>155</v>
      </c>
      <c r="C14" s="85" t="s">
        <v>150</v>
      </c>
      <c r="D14" s="341">
        <v>8280022</v>
      </c>
      <c r="E14" s="341">
        <v>8280022</v>
      </c>
      <c r="F14" s="341">
        <v>8280021.9132500002</v>
      </c>
      <c r="G14" s="336">
        <v>8280021.9132500002</v>
      </c>
      <c r="H14" s="338">
        <v>2280021.9132500002</v>
      </c>
      <c r="I14" s="551"/>
    </row>
    <row r="15" spans="2:9" ht="19.899999999999999" customHeight="1">
      <c r="B15" s="553"/>
      <c r="C15" s="83" t="s">
        <v>151</v>
      </c>
      <c r="D15" s="336">
        <v>55880435</v>
      </c>
      <c r="E15" s="336">
        <v>67835937.497088671</v>
      </c>
      <c r="F15" s="336">
        <v>69129140.776670218</v>
      </c>
      <c r="G15" s="336">
        <v>84458599.56230025</v>
      </c>
      <c r="H15" s="338">
        <v>-1350962.488316</v>
      </c>
      <c r="I15" s="545"/>
    </row>
    <row r="16" spans="2:9" ht="19.899999999999999" customHeight="1">
      <c r="B16" s="553"/>
      <c r="C16" s="83" t="s">
        <v>152</v>
      </c>
      <c r="D16" s="336">
        <v>98237</v>
      </c>
      <c r="E16" s="336">
        <v>98237</v>
      </c>
      <c r="F16" s="336">
        <v>98236.63</v>
      </c>
      <c r="G16" s="336">
        <v>98236.63</v>
      </c>
      <c r="H16" s="338">
        <v>35432</v>
      </c>
      <c r="I16" s="545"/>
    </row>
    <row r="17" spans="2:10" ht="19.899999999999999" customHeight="1">
      <c r="B17" s="554"/>
      <c r="C17" s="100" t="s">
        <v>153</v>
      </c>
      <c r="D17" s="339">
        <v>64258694</v>
      </c>
      <c r="E17" s="339">
        <v>76214196.497088671</v>
      </c>
      <c r="F17" s="339">
        <v>77507399.319920212</v>
      </c>
      <c r="G17" s="339">
        <v>92836858.105550244</v>
      </c>
      <c r="H17" s="340">
        <v>964491.42493400001</v>
      </c>
      <c r="I17" s="546"/>
    </row>
    <row r="18" spans="2:10" ht="30" customHeight="1">
      <c r="B18" s="468" t="s">
        <v>156</v>
      </c>
      <c r="C18" s="102" t="s">
        <v>153</v>
      </c>
      <c r="D18" s="342">
        <v>886970</v>
      </c>
      <c r="E18" s="342">
        <v>387985</v>
      </c>
      <c r="F18" s="342">
        <v>1499358</v>
      </c>
      <c r="G18" s="342">
        <v>773750.32735631615</v>
      </c>
      <c r="H18" s="343">
        <v>1216865.0806371663</v>
      </c>
      <c r="I18" s="63"/>
    </row>
    <row r="19" spans="2:10" ht="30" customHeight="1">
      <c r="B19" s="555" t="s">
        <v>157</v>
      </c>
      <c r="C19" s="556"/>
      <c r="D19" s="344">
        <v>237000901.40645999</v>
      </c>
      <c r="E19" s="344">
        <v>266631751.00339383</v>
      </c>
      <c r="F19" s="344">
        <v>274273365.39841163</v>
      </c>
      <c r="G19" s="344">
        <v>337572010.39939499</v>
      </c>
      <c r="H19" s="345">
        <v>299878338.03643703</v>
      </c>
      <c r="I19" s="64"/>
    </row>
    <row r="20" spans="2:10" ht="14.45">
      <c r="B20" s="549"/>
      <c r="C20" s="549"/>
      <c r="D20" s="549"/>
      <c r="E20" s="549"/>
      <c r="F20" s="549"/>
      <c r="G20" s="549"/>
      <c r="H20" s="549"/>
      <c r="I20" s="549"/>
    </row>
    <row r="21" spans="2:10" ht="48" customHeight="1">
      <c r="B21" s="548" t="s">
        <v>158</v>
      </c>
      <c r="C21" s="548"/>
      <c r="D21" s="548"/>
      <c r="E21" s="548"/>
      <c r="F21" s="548"/>
      <c r="G21" s="548"/>
      <c r="H21" s="548"/>
      <c r="I21" s="548"/>
      <c r="J21" s="107"/>
    </row>
    <row r="22" spans="2:10" ht="18.75" customHeight="1">
      <c r="B22" s="509" t="s">
        <v>159</v>
      </c>
      <c r="C22" s="509"/>
      <c r="D22" s="509"/>
      <c r="E22" s="509"/>
      <c r="F22" s="509"/>
      <c r="G22" s="509"/>
      <c r="H22" s="509"/>
      <c r="I22" s="509"/>
    </row>
    <row r="34" spans="4:8">
      <c r="D34" s="12"/>
      <c r="E34" s="12"/>
      <c r="F34" s="12"/>
      <c r="G34" s="12"/>
      <c r="H34" s="12"/>
    </row>
    <row r="35" spans="4:8">
      <c r="D35" s="12"/>
      <c r="E35" s="12"/>
      <c r="F35" s="12"/>
      <c r="G35" s="12"/>
      <c r="H35" s="12"/>
    </row>
    <row r="36" spans="4:8">
      <c r="D36" s="12"/>
      <c r="E36" s="12"/>
      <c r="F36" s="12"/>
      <c r="G36" s="12"/>
      <c r="H36" s="12"/>
    </row>
    <row r="37" spans="4:8">
      <c r="D37" s="12"/>
      <c r="E37" s="12"/>
      <c r="F37" s="12"/>
      <c r="G37" s="12"/>
      <c r="H37" s="12"/>
    </row>
    <row r="38" spans="4:8">
      <c r="D38" s="12"/>
      <c r="E38" s="12"/>
      <c r="F38" s="12"/>
      <c r="G38" s="12"/>
      <c r="H38" s="12"/>
    </row>
    <row r="39" spans="4:8">
      <c r="D39" s="12"/>
      <c r="E39" s="12"/>
      <c r="F39" s="12"/>
      <c r="G39" s="12"/>
      <c r="H39" s="12"/>
    </row>
    <row r="40" spans="4:8">
      <c r="D40" s="12"/>
      <c r="E40" s="12"/>
      <c r="F40" s="12"/>
      <c r="G40" s="12"/>
      <c r="H40" s="12"/>
    </row>
    <row r="41" spans="4:8">
      <c r="D41" s="12"/>
      <c r="E41" s="12"/>
      <c r="F41" s="12"/>
      <c r="G41" s="12"/>
      <c r="H41" s="12"/>
    </row>
    <row r="42" spans="4:8">
      <c r="D42" s="12"/>
      <c r="E42" s="12"/>
      <c r="F42" s="12"/>
      <c r="G42" s="12"/>
      <c r="H42" s="12"/>
    </row>
    <row r="43" spans="4:8">
      <c r="D43" s="12"/>
      <c r="E43" s="12"/>
      <c r="F43" s="12"/>
      <c r="G43" s="12"/>
      <c r="H43" s="12"/>
    </row>
    <row r="44" spans="4:8">
      <c r="D44" s="12"/>
      <c r="E44" s="12"/>
      <c r="F44" s="12"/>
      <c r="G44" s="12"/>
      <c r="H44" s="12"/>
    </row>
    <row r="45" spans="4:8">
      <c r="D45" s="12"/>
      <c r="E45" s="12"/>
      <c r="F45" s="12"/>
      <c r="G45" s="12"/>
      <c r="H45" s="12"/>
    </row>
    <row r="46" spans="4:8">
      <c r="D46" s="12"/>
      <c r="E46" s="12"/>
      <c r="F46" s="12"/>
      <c r="G46" s="12"/>
      <c r="H46" s="12"/>
    </row>
  </sheetData>
  <mergeCells count="15">
    <mergeCell ref="B22:I22"/>
    <mergeCell ref="B2:F2"/>
    <mergeCell ref="B5:B6"/>
    <mergeCell ref="D5:H5"/>
    <mergeCell ref="I5:I6"/>
    <mergeCell ref="B7:B10"/>
    <mergeCell ref="I7:I10"/>
    <mergeCell ref="C5:C6"/>
    <mergeCell ref="B21:I21"/>
    <mergeCell ref="B20:I20"/>
    <mergeCell ref="B11:B13"/>
    <mergeCell ref="I11:I13"/>
    <mergeCell ref="B14:B17"/>
    <mergeCell ref="I14:I17"/>
    <mergeCell ref="B19:C19"/>
  </mergeCells>
  <pageMargins left="0.7" right="0.7" top="0.75" bottom="0.75" header="0.3" footer="0.3"/>
  <pageSetup scale="48" orientation="portrait" r:id="rId1"/>
  <extLst>
    <ext xmlns:x14="http://schemas.microsoft.com/office/spreadsheetml/2009/9/main" uri="{05C60535-1F16-4fd2-B633-F4F36F0B64E0}">
      <x14:sparklineGroups xmlns:xm="http://schemas.microsoft.com/office/excel/2006/main">
        <x14:sparklineGroup displayEmptyCellsAs="gap" markers="1" xr2:uid="{00000000-0003-0000-1100-000079000000}">
          <x14:colorSeries rgb="FF376092"/>
          <x14:colorNegative rgb="FFD00000"/>
          <x14:colorAxis rgb="FF000000"/>
          <x14:colorMarkers rgb="FFD00000"/>
          <x14:colorFirst rgb="FFD00000"/>
          <x14:colorLast rgb="FFD00000"/>
          <x14:colorHigh rgb="FFD00000"/>
          <x14:colorLow rgb="FFD00000"/>
          <x14:sparklines>
            <x14:sparkline>
              <xm:f>'7.Shareholders'' Fund'!D18:H18</xm:f>
              <xm:sqref>I18</xm:sqref>
            </x14:sparkline>
          </x14:sparklines>
        </x14:sparklineGroup>
        <x14:sparklineGroup manualMax="0" manualMin="0" displayEmptyCellsAs="gap" markers="1" first="1" last="1" xr2:uid="{00000000-0003-0000-1100-00007A000000}">
          <x14:colorSeries rgb="FF376092"/>
          <x14:colorNegative rgb="FFD00000"/>
          <x14:colorAxis rgb="FF000000"/>
          <x14:colorMarkers rgb="FFD00000"/>
          <x14:colorFirst rgb="FFD00000"/>
          <x14:colorLast rgb="FFD00000"/>
          <x14:colorHigh rgb="FFD00000"/>
          <x14:colorLow rgb="FFD00000"/>
          <x14:sparklines>
            <x14:sparkline>
              <xm:f>'7.Shareholders'' Fund'!D10:H10</xm:f>
              <xm:sqref>I7</xm:sqref>
            </x14:sparkline>
          </x14:sparklines>
        </x14:sparklineGroup>
        <x14:sparklineGroup manualMax="0" manualMin="0" displayEmptyCellsAs="gap" markers="1" high="1" low="1" first="1" last="1" negative="1" xr2:uid="{00000000-0003-0000-1100-00007B000000}">
          <x14:colorSeries rgb="FF376092"/>
          <x14:colorNegative rgb="FFD00000"/>
          <x14:colorAxis rgb="FF000000"/>
          <x14:colorMarkers rgb="FFD00000"/>
          <x14:colorFirst rgb="FFD00000"/>
          <x14:colorLast rgb="FFD00000"/>
          <x14:colorHigh rgb="FFD00000"/>
          <x14:colorLow rgb="FFD00000"/>
          <x14:sparklines>
            <x14:sparkline>
              <xm:f>'7.Shareholders'' Fund'!D13:H13</xm:f>
              <xm:sqref>I11</xm:sqref>
            </x14:sparkline>
          </x14:sparklines>
        </x14:sparklineGroup>
        <x14:sparklineGroup manualMax="0" manualMin="0" displayEmptyCellsAs="gap" markers="1" high="1" low="1" first="1" last="1" negative="1" xr2:uid="{00000000-0003-0000-1100-00007C000000}">
          <x14:colorSeries rgb="FF376092"/>
          <x14:colorNegative rgb="FFD00000"/>
          <x14:colorAxis rgb="FF000000"/>
          <x14:colorMarkers rgb="FFD00000"/>
          <x14:colorFirst rgb="FFD00000"/>
          <x14:colorLast rgb="FFD00000"/>
          <x14:colorHigh rgb="FFD00000"/>
          <x14:colorLow rgb="FFD00000"/>
          <x14:sparklines>
            <x14:sparkline>
              <xm:f>'7.Shareholders'' Fund'!D17:H17</xm:f>
              <xm:sqref>I14</xm:sqref>
            </x14:sparkline>
          </x14:sparklines>
        </x14:sparklineGroup>
        <x14:sparklineGroup manualMax="0" manualMin="0" displayEmptyCellsAs="gap" markers="1" first="1" last="1" xr2:uid="{00000000-0003-0000-1100-00007D000000}">
          <x14:colorSeries rgb="FF376092"/>
          <x14:colorNegative rgb="FFD00000"/>
          <x14:colorAxis rgb="FF000000"/>
          <x14:colorMarkers rgb="FFD00000"/>
          <x14:colorFirst rgb="FFD00000"/>
          <x14:colorLast rgb="FFD00000"/>
          <x14:colorHigh rgb="FFD00000"/>
          <x14:colorLow rgb="FFD00000"/>
          <x14:sparklines>
            <x14:sparkline>
              <xm:f>'7.Shareholders'' Fund'!D19:H19</xm:f>
              <xm:sqref>I19</xm:sqref>
            </x14:sparkline>
          </x14:sparklines>
        </x14:sparklineGroup>
      </x14:sparklineGroup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2:G39"/>
  <sheetViews>
    <sheetView view="pageBreakPreview" zoomScaleNormal="100" zoomScaleSheetLayoutView="100" workbookViewId="0"/>
  </sheetViews>
  <sheetFormatPr defaultColWidth="8.85546875" defaultRowHeight="13.15"/>
  <cols>
    <col min="1" max="1" width="3.42578125" style="5" customWidth="1"/>
    <col min="2" max="2" width="36" style="5" bestFit="1" customWidth="1"/>
    <col min="3" max="3" width="28" style="5" customWidth="1"/>
    <col min="4" max="4" width="17.140625" style="5" customWidth="1"/>
    <col min="5" max="5" width="13.7109375" style="5" bestFit="1" customWidth="1"/>
    <col min="6" max="6" width="15" style="5" bestFit="1" customWidth="1"/>
    <col min="7" max="7" width="13.7109375" style="5" bestFit="1" customWidth="1"/>
    <col min="8" max="16384" width="8.85546875" style="5"/>
  </cols>
  <sheetData>
    <row r="2" spans="2:7">
      <c r="B2" s="558" t="s">
        <v>67</v>
      </c>
      <c r="C2" s="558"/>
      <c r="D2" s="9"/>
      <c r="E2" s="9"/>
      <c r="F2" s="9"/>
    </row>
    <row r="3" spans="2:7">
      <c r="B3" s="368" t="s">
        <v>160</v>
      </c>
      <c r="C3" s="368"/>
      <c r="D3" s="367"/>
      <c r="E3" s="9"/>
      <c r="F3" s="9"/>
    </row>
    <row r="4" spans="2:7" ht="13.9" thickBot="1">
      <c r="B4" s="557"/>
      <c r="C4" s="557"/>
      <c r="D4" s="557"/>
      <c r="E4" s="430"/>
      <c r="F4" s="430"/>
    </row>
    <row r="5" spans="2:7" ht="14.45" customHeight="1" thickBot="1">
      <c r="B5" s="542" t="s">
        <v>87</v>
      </c>
      <c r="C5" s="542" t="s">
        <v>148</v>
      </c>
      <c r="D5" s="542">
        <v>2023</v>
      </c>
      <c r="E5" s="542"/>
      <c r="F5" s="542">
        <v>2024</v>
      </c>
      <c r="G5" s="542"/>
    </row>
    <row r="6" spans="2:7" ht="15" customHeight="1" thickBot="1">
      <c r="B6" s="542"/>
      <c r="C6" s="542"/>
      <c r="D6" s="542"/>
      <c r="E6" s="542"/>
      <c r="F6" s="542"/>
      <c r="G6" s="542"/>
    </row>
    <row r="7" spans="2:7" ht="15" customHeight="1" thickBot="1">
      <c r="B7" s="542"/>
      <c r="C7" s="542"/>
      <c r="D7" s="75" t="s">
        <v>161</v>
      </c>
      <c r="E7" s="75" t="s">
        <v>162</v>
      </c>
      <c r="F7" s="75" t="s">
        <v>161</v>
      </c>
      <c r="G7" s="75" t="s">
        <v>162</v>
      </c>
    </row>
    <row r="8" spans="2:7" ht="19.899999999999999" customHeight="1">
      <c r="B8" s="559" t="s">
        <v>116</v>
      </c>
      <c r="C8" s="448" t="s">
        <v>163</v>
      </c>
      <c r="D8" s="454">
        <v>77778260</v>
      </c>
      <c r="E8" s="454">
        <v>800067</v>
      </c>
      <c r="F8" s="65">
        <v>87660459</v>
      </c>
      <c r="G8" s="65">
        <v>1023043</v>
      </c>
    </row>
    <row r="9" spans="2:7" ht="19.899999999999999" customHeight="1">
      <c r="B9" s="560"/>
      <c r="C9" s="446" t="s">
        <v>164</v>
      </c>
      <c r="D9" s="454">
        <v>70514659</v>
      </c>
      <c r="E9" s="454">
        <v>709611</v>
      </c>
      <c r="F9" s="65">
        <v>81399985</v>
      </c>
      <c r="G9" s="65">
        <v>929212</v>
      </c>
    </row>
    <row r="10" spans="2:7" ht="19.899999999999999" customHeight="1">
      <c r="B10" s="561"/>
      <c r="C10" s="450" t="s">
        <v>165</v>
      </c>
      <c r="D10" s="455">
        <v>90.661142329488982</v>
      </c>
      <c r="E10" s="455">
        <v>88.7</v>
      </c>
      <c r="F10" s="456">
        <v>92.858269199799651</v>
      </c>
      <c r="G10" s="456">
        <v>90.8</v>
      </c>
    </row>
    <row r="11" spans="2:7" ht="19.899999999999999" customHeight="1">
      <c r="B11" s="565" t="s">
        <v>117</v>
      </c>
      <c r="C11" s="451" t="s">
        <v>163</v>
      </c>
      <c r="D11" s="457">
        <v>77103833.152945831</v>
      </c>
      <c r="E11" s="457">
        <v>1391287.6128027202</v>
      </c>
      <c r="F11" s="458">
        <v>77927999.787750155</v>
      </c>
      <c r="G11" s="458">
        <v>1193361.4056799414</v>
      </c>
    </row>
    <row r="12" spans="2:7" ht="19.899999999999999" customHeight="1">
      <c r="B12" s="560"/>
      <c r="C12" s="446" t="s">
        <v>164</v>
      </c>
      <c r="D12" s="454">
        <v>51485763.762238733</v>
      </c>
      <c r="E12" s="454">
        <v>1158187.9715500623</v>
      </c>
      <c r="F12" s="65">
        <v>50516184.905176401</v>
      </c>
      <c r="G12" s="65">
        <v>942360</v>
      </c>
    </row>
    <row r="13" spans="2:7" ht="19.899999999999999" customHeight="1">
      <c r="B13" s="561"/>
      <c r="C13" s="450" t="s">
        <v>165</v>
      </c>
      <c r="D13" s="455">
        <f>D12/D11*100</f>
        <v>66.774583904421178</v>
      </c>
      <c r="E13" s="455">
        <f>E12/E11*100</f>
        <v>83.245761759994153</v>
      </c>
      <c r="F13" s="456">
        <f>F12/F11*100</f>
        <v>64.824177500725824</v>
      </c>
      <c r="G13" s="456">
        <f>G12/G11*100</f>
        <v>78.96685744274356</v>
      </c>
    </row>
    <row r="14" spans="2:7" ht="19.899999999999999" customHeight="1">
      <c r="B14" s="562" t="s">
        <v>166</v>
      </c>
      <c r="C14" s="452" t="s">
        <v>163</v>
      </c>
      <c r="D14" s="459">
        <f>+D8+D11</f>
        <v>154882093.15294582</v>
      </c>
      <c r="E14" s="459">
        <f>+E8+E11</f>
        <v>2191354.6128027202</v>
      </c>
      <c r="F14" s="460">
        <f>+F8+F11</f>
        <v>165588458.78775015</v>
      </c>
      <c r="G14" s="460">
        <f>+G8+G11</f>
        <v>2216404.4056799412</v>
      </c>
    </row>
    <row r="15" spans="2:7" ht="19.899999999999999" customHeight="1">
      <c r="B15" s="563"/>
      <c r="C15" s="447" t="s">
        <v>164</v>
      </c>
      <c r="D15" s="461">
        <f>+D9+D12</f>
        <v>122000422.76223874</v>
      </c>
      <c r="E15" s="461">
        <f>+E9+E12</f>
        <v>1867798.9715500623</v>
      </c>
      <c r="F15" s="462">
        <f>+F9+F12</f>
        <v>131916169.9051764</v>
      </c>
      <c r="G15" s="462">
        <f>+G9+G12</f>
        <v>1871572</v>
      </c>
    </row>
    <row r="16" spans="2:7" ht="19.899999999999999" customHeight="1" thickBot="1">
      <c r="B16" s="564"/>
      <c r="C16" s="453" t="s">
        <v>165</v>
      </c>
      <c r="D16" s="463">
        <f>D15/D14*100</f>
        <v>78.769869568952373</v>
      </c>
      <c r="E16" s="463">
        <f>E15/E14*100</f>
        <v>85.234902677899598</v>
      </c>
      <c r="F16" s="464">
        <f>F15/F14*100</f>
        <v>79.66507501242306</v>
      </c>
      <c r="G16" s="464">
        <f>G15/G14*100</f>
        <v>84.441810131930566</v>
      </c>
    </row>
    <row r="17" spans="2:7" ht="13.9" thickBot="1">
      <c r="B17" s="431"/>
      <c r="D17" s="431"/>
      <c r="E17" s="431"/>
      <c r="F17" s="431"/>
      <c r="G17" s="432"/>
    </row>
    <row r="18" spans="2:7">
      <c r="B18" s="431"/>
    </row>
    <row r="27" spans="2:7">
      <c r="D27" s="12"/>
      <c r="E27" s="12"/>
      <c r="F27" s="12"/>
    </row>
    <row r="28" spans="2:7">
      <c r="D28" s="12"/>
      <c r="E28" s="12"/>
      <c r="F28" s="12"/>
    </row>
    <row r="29" spans="2:7">
      <c r="D29" s="12"/>
      <c r="E29" s="12"/>
      <c r="F29" s="12"/>
    </row>
    <row r="30" spans="2:7">
      <c r="D30" s="12"/>
      <c r="E30" s="12"/>
      <c r="F30" s="12"/>
    </row>
    <row r="31" spans="2:7">
      <c r="D31" s="12"/>
      <c r="E31" s="12"/>
      <c r="F31" s="12"/>
    </row>
    <row r="32" spans="2:7">
      <c r="D32" s="12"/>
      <c r="E32" s="12"/>
      <c r="F32" s="12"/>
    </row>
    <row r="33" spans="4:6">
      <c r="D33" s="12"/>
      <c r="E33" s="12"/>
      <c r="F33" s="12"/>
    </row>
    <row r="34" spans="4:6">
      <c r="D34" s="12"/>
      <c r="E34" s="12"/>
      <c r="F34" s="12"/>
    </row>
    <row r="35" spans="4:6">
      <c r="D35" s="12"/>
      <c r="E35" s="12"/>
      <c r="F35" s="12"/>
    </row>
    <row r="36" spans="4:6">
      <c r="D36" s="12"/>
      <c r="E36" s="12"/>
      <c r="F36" s="12"/>
    </row>
    <row r="37" spans="4:6">
      <c r="D37" s="12"/>
      <c r="E37" s="12"/>
      <c r="F37" s="12"/>
    </row>
    <row r="38" spans="4:6">
      <c r="D38" s="12"/>
      <c r="E38" s="12"/>
      <c r="F38" s="12"/>
    </row>
    <row r="39" spans="4:6">
      <c r="D39" s="12"/>
      <c r="E39" s="12"/>
      <c r="F39" s="12"/>
    </row>
  </sheetData>
  <mergeCells count="9">
    <mergeCell ref="B8:B10"/>
    <mergeCell ref="B14:B16"/>
    <mergeCell ref="B11:B13"/>
    <mergeCell ref="F5:G6"/>
    <mergeCell ref="B5:B7"/>
    <mergeCell ref="C5:C7"/>
    <mergeCell ref="B4:D4"/>
    <mergeCell ref="B2:C2"/>
    <mergeCell ref="D5:E6"/>
  </mergeCells>
  <pageMargins left="0.7" right="0.7" top="0.75" bottom="0.75" header="0.3" footer="0.3"/>
  <pageSetup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CC00"/>
  </sheetPr>
  <dimension ref="B1:R26"/>
  <sheetViews>
    <sheetView showGridLines="0" tabSelected="1" view="pageBreakPreview" zoomScale="90" zoomScaleNormal="70" zoomScaleSheetLayoutView="90" workbookViewId="0">
      <selection activeCell="U9" sqref="U9"/>
    </sheetView>
  </sheetViews>
  <sheetFormatPr defaultRowHeight="14.45"/>
  <cols>
    <col min="1" max="1" width="3.42578125" customWidth="1"/>
    <col min="17" max="18" width="8.85546875" customWidth="1"/>
    <col min="19" max="19" width="3.42578125" customWidth="1"/>
  </cols>
  <sheetData>
    <row r="1" spans="2:18" ht="17.45" customHeight="1" thickBot="1"/>
    <row r="2" spans="2:18" ht="14.45" customHeight="1">
      <c r="B2" s="483" t="s">
        <v>1</v>
      </c>
      <c r="C2" s="484"/>
      <c r="D2" s="484"/>
      <c r="E2" s="484"/>
      <c r="F2" s="484"/>
      <c r="G2" s="484"/>
      <c r="H2" s="484"/>
      <c r="I2" s="484"/>
      <c r="J2" s="484"/>
      <c r="K2" s="484"/>
      <c r="L2" s="484"/>
      <c r="M2" s="484"/>
      <c r="N2" s="484"/>
      <c r="O2" s="484"/>
      <c r="P2" s="484"/>
      <c r="Q2" s="484"/>
      <c r="R2" s="485"/>
    </row>
    <row r="3" spans="2:18" ht="14.45" customHeight="1">
      <c r="B3" s="486"/>
      <c r="C3" s="487"/>
      <c r="D3" s="487"/>
      <c r="E3" s="487"/>
      <c r="F3" s="487"/>
      <c r="G3" s="487"/>
      <c r="H3" s="487"/>
      <c r="I3" s="487"/>
      <c r="J3" s="487"/>
      <c r="K3" s="487"/>
      <c r="L3" s="487"/>
      <c r="M3" s="487"/>
      <c r="N3" s="487"/>
      <c r="O3" s="487"/>
      <c r="P3" s="487"/>
      <c r="Q3" s="487"/>
      <c r="R3" s="488"/>
    </row>
    <row r="4" spans="2:18" ht="14.45" customHeight="1">
      <c r="B4" s="486"/>
      <c r="C4" s="487"/>
      <c r="D4" s="487"/>
      <c r="E4" s="487"/>
      <c r="F4" s="487"/>
      <c r="G4" s="487"/>
      <c r="H4" s="487"/>
      <c r="I4" s="487"/>
      <c r="J4" s="487"/>
      <c r="K4" s="487"/>
      <c r="L4" s="487"/>
      <c r="M4" s="487"/>
      <c r="N4" s="487"/>
      <c r="O4" s="487"/>
      <c r="P4" s="487"/>
      <c r="Q4" s="487"/>
      <c r="R4" s="488"/>
    </row>
    <row r="5" spans="2:18" ht="14.45" customHeight="1">
      <c r="B5" s="486"/>
      <c r="C5" s="487"/>
      <c r="D5" s="487"/>
      <c r="E5" s="487"/>
      <c r="F5" s="487"/>
      <c r="G5" s="487"/>
      <c r="H5" s="487"/>
      <c r="I5" s="487"/>
      <c r="J5" s="487"/>
      <c r="K5" s="487"/>
      <c r="L5" s="487"/>
      <c r="M5" s="487"/>
      <c r="N5" s="487"/>
      <c r="O5" s="487"/>
      <c r="P5" s="487"/>
      <c r="Q5" s="487"/>
      <c r="R5" s="488"/>
    </row>
    <row r="6" spans="2:18" ht="14.45" customHeight="1">
      <c r="B6" s="486"/>
      <c r="C6" s="487"/>
      <c r="D6" s="487"/>
      <c r="E6" s="487"/>
      <c r="F6" s="487"/>
      <c r="G6" s="487"/>
      <c r="H6" s="487"/>
      <c r="I6" s="487"/>
      <c r="J6" s="487"/>
      <c r="K6" s="487"/>
      <c r="L6" s="487"/>
      <c r="M6" s="487"/>
      <c r="N6" s="487"/>
      <c r="O6" s="487"/>
      <c r="P6" s="487"/>
      <c r="Q6" s="487"/>
      <c r="R6" s="488"/>
    </row>
    <row r="7" spans="2:18" ht="14.45" customHeight="1">
      <c r="B7" s="486"/>
      <c r="C7" s="487"/>
      <c r="D7" s="487"/>
      <c r="E7" s="487"/>
      <c r="F7" s="487"/>
      <c r="G7" s="487"/>
      <c r="H7" s="487"/>
      <c r="I7" s="487"/>
      <c r="J7" s="487"/>
      <c r="K7" s="487"/>
      <c r="L7" s="487"/>
      <c r="M7" s="487"/>
      <c r="N7" s="487"/>
      <c r="O7" s="487"/>
      <c r="P7" s="487"/>
      <c r="Q7" s="487"/>
      <c r="R7" s="488"/>
    </row>
    <row r="8" spans="2:18" ht="14.45" customHeight="1">
      <c r="B8" s="486"/>
      <c r="C8" s="487"/>
      <c r="D8" s="487"/>
      <c r="E8" s="487"/>
      <c r="F8" s="487"/>
      <c r="G8" s="487"/>
      <c r="H8" s="487"/>
      <c r="I8" s="487"/>
      <c r="J8" s="487"/>
      <c r="K8" s="487"/>
      <c r="L8" s="487"/>
      <c r="M8" s="487"/>
      <c r="N8" s="487"/>
      <c r="O8" s="487"/>
      <c r="P8" s="487"/>
      <c r="Q8" s="487"/>
      <c r="R8" s="488"/>
    </row>
    <row r="9" spans="2:18" ht="14.45" customHeight="1">
      <c r="B9" s="486"/>
      <c r="C9" s="487"/>
      <c r="D9" s="487"/>
      <c r="E9" s="487"/>
      <c r="F9" s="487"/>
      <c r="G9" s="487"/>
      <c r="H9" s="487"/>
      <c r="I9" s="487"/>
      <c r="J9" s="487"/>
      <c r="K9" s="487"/>
      <c r="L9" s="487"/>
      <c r="M9" s="487"/>
      <c r="N9" s="487"/>
      <c r="O9" s="487"/>
      <c r="P9" s="487"/>
      <c r="Q9" s="487"/>
      <c r="R9" s="488"/>
    </row>
    <row r="10" spans="2:18" ht="14.45" customHeight="1">
      <c r="B10" s="486"/>
      <c r="C10" s="487"/>
      <c r="D10" s="487"/>
      <c r="E10" s="487"/>
      <c r="F10" s="487"/>
      <c r="G10" s="487"/>
      <c r="H10" s="487"/>
      <c r="I10" s="487"/>
      <c r="J10" s="487"/>
      <c r="K10" s="487"/>
      <c r="L10" s="487"/>
      <c r="M10" s="487"/>
      <c r="N10" s="487"/>
      <c r="O10" s="487"/>
      <c r="P10" s="487"/>
      <c r="Q10" s="487"/>
      <c r="R10" s="488"/>
    </row>
    <row r="11" spans="2:18" ht="14.45" customHeight="1">
      <c r="B11" s="486"/>
      <c r="C11" s="487"/>
      <c r="D11" s="487"/>
      <c r="E11" s="487"/>
      <c r="F11" s="487"/>
      <c r="G11" s="487"/>
      <c r="H11" s="487"/>
      <c r="I11" s="487"/>
      <c r="J11" s="487"/>
      <c r="K11" s="487"/>
      <c r="L11" s="487"/>
      <c r="M11" s="487"/>
      <c r="N11" s="487"/>
      <c r="O11" s="487"/>
      <c r="P11" s="487"/>
      <c r="Q11" s="487"/>
      <c r="R11" s="488"/>
    </row>
    <row r="12" spans="2:18" ht="14.45" customHeight="1">
      <c r="B12" s="486"/>
      <c r="C12" s="487"/>
      <c r="D12" s="487"/>
      <c r="E12" s="487"/>
      <c r="F12" s="487"/>
      <c r="G12" s="487"/>
      <c r="H12" s="487"/>
      <c r="I12" s="487"/>
      <c r="J12" s="487"/>
      <c r="K12" s="487"/>
      <c r="L12" s="487"/>
      <c r="M12" s="487"/>
      <c r="N12" s="487"/>
      <c r="O12" s="487"/>
      <c r="P12" s="487"/>
      <c r="Q12" s="487"/>
      <c r="R12" s="488"/>
    </row>
    <row r="13" spans="2:18" ht="41.45" customHeight="1">
      <c r="B13" s="486"/>
      <c r="C13" s="487"/>
      <c r="D13" s="487"/>
      <c r="E13" s="487"/>
      <c r="F13" s="487"/>
      <c r="G13" s="487"/>
      <c r="H13" s="487"/>
      <c r="I13" s="487"/>
      <c r="J13" s="487"/>
      <c r="K13" s="487"/>
      <c r="L13" s="487"/>
      <c r="M13" s="487"/>
      <c r="N13" s="487"/>
      <c r="O13" s="487"/>
      <c r="P13" s="487"/>
      <c r="Q13" s="487"/>
      <c r="R13" s="488"/>
    </row>
    <row r="14" spans="2:18" ht="14.45" hidden="1" customHeight="1">
      <c r="B14" s="486"/>
      <c r="C14" s="487"/>
      <c r="D14" s="487"/>
      <c r="E14" s="487"/>
      <c r="F14" s="487"/>
      <c r="G14" s="487"/>
      <c r="H14" s="487"/>
      <c r="I14" s="487"/>
      <c r="J14" s="487"/>
      <c r="K14" s="487"/>
      <c r="L14" s="487"/>
      <c r="M14" s="487"/>
      <c r="N14" s="487"/>
      <c r="O14" s="487"/>
      <c r="P14" s="487"/>
      <c r="Q14" s="487"/>
      <c r="R14" s="488"/>
    </row>
    <row r="15" spans="2:18" ht="78.599999999999994" customHeight="1">
      <c r="B15" s="489"/>
      <c r="C15" s="490"/>
      <c r="D15" s="490"/>
      <c r="E15" s="490"/>
      <c r="F15" s="490"/>
      <c r="G15" s="490"/>
      <c r="H15" s="490"/>
      <c r="I15" s="490"/>
      <c r="J15" s="490"/>
      <c r="K15" s="490"/>
      <c r="L15" s="490"/>
      <c r="M15" s="490"/>
      <c r="N15" s="490"/>
      <c r="O15" s="490"/>
      <c r="P15" s="490"/>
      <c r="Q15" s="490"/>
      <c r="R15" s="491"/>
    </row>
    <row r="16" spans="2:18" ht="14.45" customHeight="1">
      <c r="B16" s="108"/>
      <c r="C16" s="109"/>
      <c r="D16" s="109"/>
      <c r="E16" s="109"/>
      <c r="F16" s="109"/>
      <c r="G16" s="109"/>
      <c r="H16" s="109"/>
      <c r="I16" s="109"/>
      <c r="J16" s="109"/>
      <c r="K16" s="109"/>
      <c r="L16" s="109"/>
      <c r="M16" s="109"/>
      <c r="N16" s="109"/>
      <c r="O16" s="109"/>
      <c r="P16" s="492"/>
      <c r="Q16" s="492"/>
      <c r="R16" s="110"/>
    </row>
    <row r="17" spans="2:18" ht="14.45" customHeight="1">
      <c r="B17" s="108"/>
      <c r="C17" s="109"/>
      <c r="D17" s="109"/>
      <c r="E17" s="109"/>
      <c r="F17" s="109"/>
      <c r="G17" s="109"/>
      <c r="H17" s="109"/>
      <c r="I17" s="109"/>
      <c r="J17" s="109"/>
      <c r="K17" s="109"/>
      <c r="L17" s="109"/>
      <c r="M17" s="109"/>
      <c r="N17" s="109"/>
      <c r="O17" s="109"/>
      <c r="P17" s="492"/>
      <c r="Q17" s="492"/>
      <c r="R17" s="110"/>
    </row>
    <row r="18" spans="2:18" ht="14.45" customHeight="1">
      <c r="B18" s="108"/>
      <c r="C18" s="109"/>
      <c r="D18" s="109"/>
      <c r="E18" s="109"/>
      <c r="F18" s="109"/>
      <c r="G18" s="109"/>
      <c r="H18" s="109"/>
      <c r="I18" s="109"/>
      <c r="J18" s="109"/>
      <c r="K18" s="109"/>
      <c r="L18" s="109"/>
      <c r="M18" s="109"/>
      <c r="N18" s="109"/>
      <c r="O18" s="109"/>
      <c r="P18" s="492"/>
      <c r="Q18" s="492"/>
      <c r="R18" s="110"/>
    </row>
    <row r="19" spans="2:18" ht="14.45" customHeight="1">
      <c r="B19" s="108"/>
      <c r="C19" s="109"/>
      <c r="D19" s="109"/>
      <c r="E19" s="109"/>
      <c r="F19" s="109"/>
      <c r="G19" s="109"/>
      <c r="H19" s="109"/>
      <c r="I19" s="109"/>
      <c r="J19" s="109"/>
      <c r="K19" s="109"/>
      <c r="L19" s="109"/>
      <c r="M19" s="109"/>
      <c r="N19" s="109"/>
      <c r="O19" s="109"/>
      <c r="P19" s="492"/>
      <c r="Q19" s="492"/>
      <c r="R19" s="110"/>
    </row>
    <row r="20" spans="2:18" ht="14.45" customHeight="1">
      <c r="B20" s="108"/>
      <c r="C20" s="109"/>
      <c r="D20" s="109"/>
      <c r="E20" s="109"/>
      <c r="F20" s="109"/>
      <c r="G20" s="109"/>
      <c r="H20" s="109"/>
      <c r="I20" s="109"/>
      <c r="J20" s="109"/>
      <c r="K20" s="109"/>
      <c r="L20" s="109"/>
      <c r="M20" s="109"/>
      <c r="N20" s="109"/>
      <c r="O20" s="109"/>
      <c r="P20" s="492"/>
      <c r="Q20" s="492"/>
      <c r="R20" s="110"/>
    </row>
    <row r="21" spans="2:18" ht="14.45" customHeight="1">
      <c r="B21" s="108"/>
      <c r="C21" s="109"/>
      <c r="D21" s="109"/>
      <c r="E21" s="109"/>
      <c r="F21" s="109"/>
      <c r="G21" s="109"/>
      <c r="H21" s="109"/>
      <c r="I21" s="109"/>
      <c r="J21" s="109"/>
      <c r="K21" s="109"/>
      <c r="L21" s="109"/>
      <c r="M21" s="109"/>
      <c r="N21" s="109"/>
      <c r="O21" s="109"/>
      <c r="P21" s="492"/>
      <c r="Q21" s="492"/>
      <c r="R21" s="110"/>
    </row>
    <row r="22" spans="2:18" ht="14.45" customHeight="1">
      <c r="B22" s="108"/>
      <c r="C22" s="109"/>
      <c r="D22" s="109"/>
      <c r="E22" s="109"/>
      <c r="F22" s="109"/>
      <c r="G22" s="109"/>
      <c r="H22" s="109"/>
      <c r="I22" s="109"/>
      <c r="J22" s="109"/>
      <c r="K22" s="109"/>
      <c r="L22" s="109"/>
      <c r="M22" s="109"/>
      <c r="N22" s="109"/>
      <c r="O22" s="109"/>
      <c r="P22" s="492"/>
      <c r="Q22" s="492"/>
      <c r="R22" s="110"/>
    </row>
    <row r="23" spans="2:18" ht="33.6" customHeight="1">
      <c r="B23" s="493" t="s">
        <v>2</v>
      </c>
      <c r="C23" s="494"/>
      <c r="D23" s="494"/>
      <c r="E23" s="494"/>
      <c r="F23" s="494"/>
      <c r="G23" s="494"/>
      <c r="H23" s="494"/>
      <c r="I23" s="494"/>
      <c r="J23" s="494"/>
      <c r="K23" s="494"/>
      <c r="L23" s="494"/>
      <c r="M23" s="494"/>
      <c r="N23" s="494"/>
      <c r="O23" s="494"/>
      <c r="P23" s="494"/>
      <c r="Q23" s="494"/>
      <c r="R23" s="495"/>
    </row>
    <row r="24" spans="2:18" ht="38.450000000000003" customHeight="1">
      <c r="B24" s="493" t="s">
        <v>3</v>
      </c>
      <c r="C24" s="494"/>
      <c r="D24" s="494"/>
      <c r="E24" s="494"/>
      <c r="F24" s="494"/>
      <c r="G24" s="494"/>
      <c r="H24" s="494"/>
      <c r="I24" s="494"/>
      <c r="J24" s="494"/>
      <c r="K24" s="494"/>
      <c r="L24" s="494"/>
      <c r="M24" s="494"/>
      <c r="N24" s="494"/>
      <c r="O24" s="494"/>
      <c r="P24" s="494"/>
      <c r="Q24" s="494"/>
      <c r="R24" s="495"/>
    </row>
    <row r="25" spans="2:18" ht="15" customHeight="1" thickBot="1">
      <c r="B25" s="111"/>
      <c r="C25" s="112"/>
      <c r="D25" s="112"/>
      <c r="E25" s="112"/>
      <c r="F25" s="112"/>
      <c r="G25" s="112"/>
      <c r="H25" s="112"/>
      <c r="I25" s="112"/>
      <c r="J25" s="112"/>
      <c r="K25" s="112"/>
      <c r="L25" s="112"/>
      <c r="M25" s="112"/>
      <c r="N25" s="112"/>
      <c r="O25" s="482"/>
      <c r="P25" s="482"/>
      <c r="Q25" s="482"/>
      <c r="R25" s="113"/>
    </row>
    <row r="26" spans="2:18" ht="16.149999999999999" customHeight="1"/>
  </sheetData>
  <mergeCells count="6">
    <mergeCell ref="O25:Q25"/>
    <mergeCell ref="B2:R14"/>
    <mergeCell ref="B15:R15"/>
    <mergeCell ref="P16:Q22"/>
    <mergeCell ref="B23:R23"/>
    <mergeCell ref="B24:R24"/>
  </mergeCells>
  <pageMargins left="0.7" right="0.7" top="0.75" bottom="0.75" header="0.3" footer="0.3"/>
  <pageSetup scale="3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2:Z67"/>
  <sheetViews>
    <sheetView view="pageBreakPreview" zoomScaleNormal="100" zoomScaleSheetLayoutView="100" workbookViewId="0"/>
  </sheetViews>
  <sheetFormatPr defaultColWidth="8.85546875" defaultRowHeight="13.15"/>
  <cols>
    <col min="1" max="1" width="3.7109375" style="5" customWidth="1"/>
    <col min="2" max="2" width="20.7109375" style="5" customWidth="1"/>
    <col min="3" max="3" width="15.5703125" style="5" customWidth="1"/>
    <col min="4" max="4" width="15.140625" style="5" customWidth="1"/>
    <col min="5" max="5" width="15.7109375" style="5" customWidth="1"/>
    <col min="6" max="6" width="15.28515625" style="5" customWidth="1"/>
    <col min="7" max="7" width="15.5703125" style="5" customWidth="1"/>
    <col min="8" max="8" width="16.28515625" style="5" customWidth="1"/>
    <col min="9" max="25" width="8.85546875" style="5"/>
    <col min="26" max="26" width="4.28515625" style="5" customWidth="1"/>
    <col min="27" max="16384" width="8.85546875" style="5"/>
  </cols>
  <sheetData>
    <row r="2" spans="2:25" ht="13.9">
      <c r="B2" s="525" t="s">
        <v>70</v>
      </c>
      <c r="C2" s="525"/>
      <c r="D2" s="525"/>
      <c r="E2" s="525"/>
      <c r="F2" s="525"/>
      <c r="G2" s="525"/>
      <c r="H2" s="2"/>
      <c r="I2" s="8"/>
      <c r="J2" s="8"/>
      <c r="K2" s="525" t="s">
        <v>71</v>
      </c>
      <c r="L2" s="525"/>
      <c r="M2" s="525"/>
      <c r="N2" s="525"/>
      <c r="O2" s="525"/>
      <c r="P2" s="525"/>
    </row>
    <row r="3" spans="2:25" ht="13.9">
      <c r="B3" s="364" t="s">
        <v>28</v>
      </c>
      <c r="C3" s="364"/>
      <c r="D3" s="364"/>
      <c r="E3" s="364"/>
      <c r="F3" s="364"/>
      <c r="G3" s="364"/>
      <c r="H3" s="368"/>
      <c r="I3" s="8"/>
      <c r="J3" s="8"/>
      <c r="K3" s="364" t="s">
        <v>167</v>
      </c>
      <c r="L3" s="364"/>
      <c r="M3" s="364"/>
      <c r="N3" s="364"/>
      <c r="O3" s="364"/>
      <c r="P3" s="364"/>
      <c r="Q3" s="357"/>
      <c r="R3" s="357"/>
      <c r="S3" s="357"/>
      <c r="T3" s="357"/>
      <c r="U3" s="357"/>
      <c r="V3" s="357"/>
      <c r="W3" s="357"/>
      <c r="X3" s="357"/>
      <c r="Y3" s="357"/>
    </row>
    <row r="4" spans="2:25" ht="13.9" thickBot="1">
      <c r="B4" s="10"/>
      <c r="C4" s="10"/>
      <c r="D4" s="10"/>
      <c r="E4" s="10"/>
      <c r="F4" s="10"/>
      <c r="G4" s="11"/>
      <c r="H4" s="11"/>
    </row>
    <row r="5" spans="2:25" ht="13.9" customHeight="1">
      <c r="B5" s="571" t="s">
        <v>168</v>
      </c>
      <c r="C5" s="571" t="s">
        <v>169</v>
      </c>
      <c r="D5" s="571"/>
      <c r="E5" s="571" t="s">
        <v>170</v>
      </c>
      <c r="F5" s="571"/>
      <c r="G5" s="571" t="s">
        <v>171</v>
      </c>
      <c r="H5" s="571"/>
    </row>
    <row r="6" spans="2:25" ht="13.9" customHeight="1" thickBot="1">
      <c r="B6" s="572"/>
      <c r="C6" s="103" t="s">
        <v>172</v>
      </c>
      <c r="D6" s="103" t="s">
        <v>173</v>
      </c>
      <c r="E6" s="103" t="s">
        <v>172</v>
      </c>
      <c r="F6" s="103" t="s">
        <v>173</v>
      </c>
      <c r="G6" s="103" t="s">
        <v>172</v>
      </c>
      <c r="H6" s="103" t="s">
        <v>173</v>
      </c>
    </row>
    <row r="7" spans="2:25" ht="19.899999999999999" customHeight="1">
      <c r="B7" s="96" t="s">
        <v>174</v>
      </c>
      <c r="C7" s="336">
        <v>213</v>
      </c>
      <c r="D7" s="65">
        <v>293</v>
      </c>
      <c r="E7" s="336">
        <v>1319</v>
      </c>
      <c r="F7" s="65">
        <v>1258</v>
      </c>
      <c r="G7" s="336">
        <v>4337</v>
      </c>
      <c r="H7" s="65">
        <v>5141</v>
      </c>
    </row>
    <row r="8" spans="2:25" ht="19.899999999999999" customHeight="1">
      <c r="B8" s="96" t="s">
        <v>175</v>
      </c>
      <c r="C8" s="336">
        <v>144</v>
      </c>
      <c r="D8" s="65">
        <v>213</v>
      </c>
      <c r="E8" s="336">
        <v>710</v>
      </c>
      <c r="F8" s="65">
        <v>775</v>
      </c>
      <c r="G8" s="336">
        <v>2711</v>
      </c>
      <c r="H8" s="65">
        <v>2502</v>
      </c>
    </row>
    <row r="9" spans="2:25" ht="19.899999999999999" customHeight="1">
      <c r="B9" s="96" t="s">
        <v>176</v>
      </c>
      <c r="C9" s="336">
        <v>145</v>
      </c>
      <c r="D9" s="65">
        <v>193</v>
      </c>
      <c r="E9" s="336">
        <v>736</v>
      </c>
      <c r="F9" s="65">
        <v>805</v>
      </c>
      <c r="G9" s="336">
        <v>2400</v>
      </c>
      <c r="H9" s="65">
        <v>2782</v>
      </c>
    </row>
    <row r="10" spans="2:25" ht="19.899999999999999" customHeight="1">
      <c r="B10" s="96" t="s">
        <v>177</v>
      </c>
      <c r="C10" s="336">
        <v>221</v>
      </c>
      <c r="D10" s="65">
        <v>303</v>
      </c>
      <c r="E10" s="336">
        <v>1333</v>
      </c>
      <c r="F10" s="65">
        <v>1365</v>
      </c>
      <c r="G10" s="336">
        <v>4921</v>
      </c>
      <c r="H10" s="65">
        <v>5747</v>
      </c>
    </row>
    <row r="11" spans="2:25" ht="19.899999999999999" customHeight="1">
      <c r="B11" s="96" t="s">
        <v>178</v>
      </c>
      <c r="C11" s="336">
        <v>143</v>
      </c>
      <c r="D11" s="65">
        <v>203</v>
      </c>
      <c r="E11" s="336">
        <v>697</v>
      </c>
      <c r="F11" s="65">
        <v>843</v>
      </c>
      <c r="G11" s="336">
        <v>3609</v>
      </c>
      <c r="H11" s="65">
        <v>3107</v>
      </c>
    </row>
    <row r="12" spans="2:25" ht="19.899999999999999" customHeight="1">
      <c r="B12" s="96" t="s">
        <v>179</v>
      </c>
      <c r="C12" s="336">
        <v>159</v>
      </c>
      <c r="D12" s="65">
        <v>202</v>
      </c>
      <c r="E12" s="336">
        <v>958</v>
      </c>
      <c r="F12" s="65">
        <v>922</v>
      </c>
      <c r="G12" s="336">
        <v>3697</v>
      </c>
      <c r="H12" s="65">
        <v>3136</v>
      </c>
    </row>
    <row r="13" spans="2:25" ht="19.899999999999999" customHeight="1">
      <c r="B13" s="96" t="s">
        <v>180</v>
      </c>
      <c r="C13" s="336">
        <v>250</v>
      </c>
      <c r="D13" s="65">
        <v>347</v>
      </c>
      <c r="E13" s="336">
        <v>1480</v>
      </c>
      <c r="F13" s="65">
        <v>1573</v>
      </c>
      <c r="G13" s="336">
        <v>5682</v>
      </c>
      <c r="H13" s="65">
        <v>5944</v>
      </c>
    </row>
    <row r="14" spans="2:25" ht="19.899999999999999" customHeight="1">
      <c r="B14" s="96" t="s">
        <v>181</v>
      </c>
      <c r="C14" s="336">
        <v>128</v>
      </c>
      <c r="D14" s="65">
        <v>172</v>
      </c>
      <c r="E14" s="336">
        <v>670</v>
      </c>
      <c r="F14" s="65">
        <v>726</v>
      </c>
      <c r="G14" s="336">
        <v>2525</v>
      </c>
      <c r="H14" s="65">
        <v>2737</v>
      </c>
    </row>
    <row r="15" spans="2:25" ht="19.899999999999999" customHeight="1">
      <c r="B15" s="96" t="s">
        <v>182</v>
      </c>
      <c r="C15" s="336">
        <v>634</v>
      </c>
      <c r="D15" s="65">
        <v>845</v>
      </c>
      <c r="E15" s="336">
        <v>12347</v>
      </c>
      <c r="F15" s="65">
        <v>11760</v>
      </c>
      <c r="G15" s="336">
        <v>17363</v>
      </c>
      <c r="H15" s="65">
        <v>18027</v>
      </c>
    </row>
    <row r="16" spans="2:25" ht="19.899999999999999" customHeight="1" thickBot="1">
      <c r="B16" s="104" t="s">
        <v>130</v>
      </c>
      <c r="C16" s="417">
        <v>2037</v>
      </c>
      <c r="D16" s="66">
        <f>SUM(D7:D15)</f>
        <v>2771</v>
      </c>
      <c r="E16" s="417">
        <v>20250</v>
      </c>
      <c r="F16" s="66">
        <f>SUM(F7:F15)</f>
        <v>20027</v>
      </c>
      <c r="G16" s="417">
        <v>47245</v>
      </c>
      <c r="H16" s="66">
        <f>SUM(H7:H15)</f>
        <v>49123</v>
      </c>
    </row>
    <row r="18" spans="3:8" ht="14.45">
      <c r="C18" s="1"/>
      <c r="D18" s="1"/>
      <c r="E18" s="1"/>
      <c r="F18" s="1"/>
      <c r="G18" s="1"/>
      <c r="H18" s="1"/>
    </row>
    <row r="19" spans="3:8" ht="14.45">
      <c r="C19" s="1"/>
      <c r="D19" s="1"/>
      <c r="E19" s="1"/>
      <c r="F19" s="1"/>
      <c r="G19" s="1"/>
      <c r="H19" s="1"/>
    </row>
    <row r="49" spans="2:26" ht="13.9">
      <c r="Z49" s="107"/>
    </row>
    <row r="51" spans="2:26" ht="13.9">
      <c r="B51" s="225"/>
      <c r="C51" s="225"/>
      <c r="D51" s="225"/>
      <c r="E51" s="225"/>
      <c r="F51" s="225"/>
      <c r="G51" s="225"/>
      <c r="H51" s="225"/>
      <c r="I51" s="225"/>
      <c r="J51" s="225"/>
    </row>
    <row r="52" spans="2:26" ht="13.9">
      <c r="B52" s="525" t="s">
        <v>73</v>
      </c>
      <c r="C52" s="525"/>
      <c r="D52" s="525"/>
      <c r="E52" s="525"/>
      <c r="F52" s="525"/>
      <c r="G52" s="525"/>
      <c r="H52" s="225"/>
      <c r="I52" s="225"/>
      <c r="J52" s="225"/>
      <c r="K52" s="525" t="s">
        <v>183</v>
      </c>
      <c r="L52" s="525"/>
      <c r="M52" s="525"/>
      <c r="N52" s="525"/>
      <c r="O52" s="525"/>
      <c r="P52" s="525"/>
    </row>
    <row r="53" spans="2:26" ht="13.9">
      <c r="B53" s="364" t="s">
        <v>29</v>
      </c>
      <c r="C53" s="364"/>
      <c r="D53" s="364"/>
      <c r="E53" s="364"/>
      <c r="F53" s="364"/>
      <c r="G53" s="364"/>
      <c r="H53" s="361"/>
      <c r="I53" s="225"/>
      <c r="J53" s="225"/>
      <c r="K53" s="364" t="s">
        <v>29</v>
      </c>
      <c r="L53" s="364"/>
      <c r="M53" s="364"/>
      <c r="N53" s="364"/>
      <c r="O53" s="364"/>
      <c r="P53" s="357"/>
      <c r="Q53" s="357"/>
      <c r="R53" s="357"/>
      <c r="S53" s="357"/>
      <c r="T53" s="357"/>
    </row>
    <row r="54" spans="2:26" ht="13.9" thickBot="1">
      <c r="B54" s="8"/>
      <c r="C54" s="8"/>
      <c r="D54" s="8"/>
      <c r="E54" s="8"/>
      <c r="F54" s="8"/>
      <c r="G54" s="8"/>
    </row>
    <row r="55" spans="2:26" ht="19.899999999999999" customHeight="1" thickBot="1">
      <c r="B55" s="568" t="s">
        <v>184</v>
      </c>
      <c r="C55" s="568"/>
      <c r="D55" s="568"/>
      <c r="E55" s="569" t="s">
        <v>185</v>
      </c>
      <c r="F55" s="570"/>
      <c r="G55" s="569" t="s">
        <v>186</v>
      </c>
      <c r="H55" s="570"/>
    </row>
    <row r="56" spans="2:26" ht="19.899999999999999" customHeight="1" thickBot="1">
      <c r="B56" s="568"/>
      <c r="C56" s="568"/>
      <c r="D56" s="568"/>
      <c r="E56" s="105" t="s">
        <v>187</v>
      </c>
      <c r="F56" s="105" t="s">
        <v>173</v>
      </c>
      <c r="G56" s="105" t="s">
        <v>187</v>
      </c>
      <c r="H56" s="105" t="s">
        <v>173</v>
      </c>
    </row>
    <row r="57" spans="2:26" ht="19.899999999999999" customHeight="1" thickBot="1">
      <c r="B57" s="568"/>
      <c r="C57" s="568"/>
      <c r="D57" s="568"/>
      <c r="E57" s="569" t="s">
        <v>188</v>
      </c>
      <c r="F57" s="570"/>
      <c r="G57" s="569" t="s">
        <v>188</v>
      </c>
      <c r="H57" s="570"/>
    </row>
    <row r="58" spans="2:26" ht="19.899999999999999" customHeight="1">
      <c r="B58" s="566" t="s">
        <v>189</v>
      </c>
      <c r="C58" s="566"/>
      <c r="D58" s="566"/>
      <c r="E58" s="67">
        <v>81.730416104920764</v>
      </c>
      <c r="F58" s="68">
        <v>76.16</v>
      </c>
      <c r="G58" s="67">
        <v>19.43</v>
      </c>
      <c r="H58" s="68">
        <v>17.22</v>
      </c>
    </row>
    <row r="59" spans="2:26" ht="19.899999999999999" customHeight="1">
      <c r="B59" s="566" t="s">
        <v>190</v>
      </c>
      <c r="C59" s="566"/>
      <c r="D59" s="566"/>
      <c r="E59" s="67">
        <v>3.777047543883727</v>
      </c>
      <c r="F59" s="68">
        <v>3.6526242725826732</v>
      </c>
      <c r="G59" s="67">
        <v>22.55</v>
      </c>
      <c r="H59" s="68">
        <v>21.41</v>
      </c>
    </row>
    <row r="60" spans="2:26" ht="19.899999999999999" customHeight="1">
      <c r="B60" s="566" t="s">
        <v>191</v>
      </c>
      <c r="C60" s="566"/>
      <c r="D60" s="566"/>
      <c r="E60" s="67">
        <v>0.95915775521195878</v>
      </c>
      <c r="F60" s="68">
        <v>2.60924523075313</v>
      </c>
      <c r="G60" s="67">
        <v>25.74</v>
      </c>
      <c r="H60" s="68">
        <v>23.15</v>
      </c>
    </row>
    <row r="61" spans="2:26" ht="19.899999999999999" customHeight="1">
      <c r="B61" s="566" t="s">
        <v>192</v>
      </c>
      <c r="C61" s="566"/>
      <c r="D61" s="566"/>
      <c r="E61" s="67">
        <v>3.7504345094872042</v>
      </c>
      <c r="F61" s="68">
        <v>5.6</v>
      </c>
      <c r="G61" s="67">
        <v>24.73</v>
      </c>
      <c r="H61" s="68">
        <v>31.2</v>
      </c>
    </row>
    <row r="62" spans="2:26" ht="19.899999999999999" customHeight="1">
      <c r="B62" s="566" t="s">
        <v>193</v>
      </c>
      <c r="C62" s="566"/>
      <c r="D62" s="566"/>
      <c r="E62" s="67">
        <v>8.4718725292965438</v>
      </c>
      <c r="F62" s="68">
        <v>11.269480500718467</v>
      </c>
      <c r="G62" s="67">
        <v>2.93</v>
      </c>
      <c r="H62" s="68">
        <v>2.58</v>
      </c>
    </row>
    <row r="63" spans="2:26" ht="19.899999999999999" customHeight="1">
      <c r="B63" s="566" t="s">
        <v>194</v>
      </c>
      <c r="C63" s="566"/>
      <c r="D63" s="566"/>
      <c r="E63" s="67">
        <v>0.34854581406322571</v>
      </c>
      <c r="F63" s="68">
        <v>0.3</v>
      </c>
      <c r="G63" s="67">
        <v>3.99</v>
      </c>
      <c r="H63" s="68">
        <v>3.89</v>
      </c>
    </row>
    <row r="64" spans="2:26" ht="19.899999999999999" customHeight="1">
      <c r="B64" s="566" t="s">
        <v>195</v>
      </c>
      <c r="C64" s="566"/>
      <c r="D64" s="566"/>
      <c r="E64" s="67">
        <v>0.96</v>
      </c>
      <c r="F64" s="68">
        <v>0.46139149236781984</v>
      </c>
      <c r="G64" s="67">
        <v>0.64</v>
      </c>
      <c r="H64" s="68">
        <v>0.55000000000000004</v>
      </c>
    </row>
    <row r="65" spans="2:8" ht="19.899999999999999" customHeight="1">
      <c r="B65" s="567" t="s">
        <v>130</v>
      </c>
      <c r="C65" s="567"/>
      <c r="D65" s="567"/>
      <c r="E65" s="419">
        <f>SUM(E58:E64)</f>
        <v>99.997474256863427</v>
      </c>
      <c r="F65" s="420">
        <f>SUM(F58:F64)</f>
        <v>100.05274149642209</v>
      </c>
      <c r="G65" s="419">
        <f>SUM(G58:G64)</f>
        <v>100.01</v>
      </c>
      <c r="H65" s="420">
        <f>SUM(H58:H64)</f>
        <v>99.999999999999986</v>
      </c>
    </row>
    <row r="67" spans="2:8" ht="14.45">
      <c r="E67" s="1"/>
    </row>
  </sheetData>
  <mergeCells count="21">
    <mergeCell ref="K2:P2"/>
    <mergeCell ref="B2:G2"/>
    <mergeCell ref="B5:B6"/>
    <mergeCell ref="C5:D5"/>
    <mergeCell ref="E5:F5"/>
    <mergeCell ref="G5:H5"/>
    <mergeCell ref="K52:P52"/>
    <mergeCell ref="B55:D57"/>
    <mergeCell ref="B58:D58"/>
    <mergeCell ref="B59:D59"/>
    <mergeCell ref="B60:D60"/>
    <mergeCell ref="E55:F55"/>
    <mergeCell ref="G55:H55"/>
    <mergeCell ref="E57:F57"/>
    <mergeCell ref="G57:H57"/>
    <mergeCell ref="B52:G52"/>
    <mergeCell ref="B61:D61"/>
    <mergeCell ref="B62:D62"/>
    <mergeCell ref="B63:D63"/>
    <mergeCell ref="B64:D64"/>
    <mergeCell ref="B65:D65"/>
  </mergeCells>
  <pageMargins left="0.7" right="0.7" top="0.75" bottom="0.75" header="0.3" footer="0.3"/>
  <pageSetup scale="32" orientation="portrait" r:id="rId1"/>
  <rowBreaks count="1" manualBreakCount="1">
    <brk id="49" max="25"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autoPageBreaks="0"/>
  </sheetPr>
  <dimension ref="B2:J69"/>
  <sheetViews>
    <sheetView showGridLines="0" view="pageBreakPreview" zoomScaleNormal="85" zoomScaleSheetLayoutView="100" workbookViewId="0"/>
  </sheetViews>
  <sheetFormatPr defaultColWidth="9.140625" defaultRowHeight="13.15"/>
  <cols>
    <col min="1" max="1" width="3.7109375" style="132" customWidth="1"/>
    <col min="2" max="2" width="25.28515625" style="132" customWidth="1"/>
    <col min="3" max="4" width="20.7109375" style="132" customWidth="1"/>
    <col min="5" max="6" width="18.85546875" style="132" customWidth="1"/>
    <col min="7" max="7" width="17.42578125" style="132" customWidth="1"/>
    <col min="8" max="8" width="4.28515625" style="176" customWidth="1"/>
    <col min="9" max="9" width="15.5703125" style="132" customWidth="1"/>
    <col min="10" max="10" width="16.42578125" style="132" bestFit="1" customWidth="1"/>
    <col min="11" max="16384" width="9.140625" style="132"/>
  </cols>
  <sheetData>
    <row r="2" spans="2:10" ht="13.9">
      <c r="B2" s="525" t="s">
        <v>76</v>
      </c>
      <c r="C2" s="525"/>
      <c r="D2" s="525"/>
      <c r="E2" s="525"/>
      <c r="F2" s="525"/>
      <c r="G2" s="525"/>
    </row>
    <row r="3" spans="2:10" ht="30" customHeight="1">
      <c r="B3" s="515" t="s">
        <v>30</v>
      </c>
      <c r="C3" s="515"/>
      <c r="D3" s="515"/>
      <c r="E3" s="515"/>
      <c r="F3" s="515"/>
      <c r="G3" s="515"/>
      <c r="H3" s="369"/>
    </row>
    <row r="4" spans="2:10" ht="13.9" thickBot="1">
      <c r="B4" s="558"/>
      <c r="C4" s="558"/>
      <c r="D4" s="558"/>
      <c r="E4" s="558"/>
      <c r="F4" s="558"/>
      <c r="G4" s="558"/>
    </row>
    <row r="5" spans="2:10" ht="19.899999999999999" customHeight="1">
      <c r="B5" s="573" t="s">
        <v>196</v>
      </c>
      <c r="C5" s="575">
        <v>2024</v>
      </c>
      <c r="D5" s="575"/>
      <c r="E5" s="575"/>
      <c r="F5" s="575"/>
      <c r="G5" s="576"/>
    </row>
    <row r="6" spans="2:10" ht="66">
      <c r="B6" s="574"/>
      <c r="C6" s="195" t="s">
        <v>197</v>
      </c>
      <c r="D6" s="240" t="s">
        <v>198</v>
      </c>
      <c r="E6" s="194" t="s">
        <v>199</v>
      </c>
      <c r="F6" s="193" t="s">
        <v>200</v>
      </c>
      <c r="G6" s="193" t="s">
        <v>201</v>
      </c>
    </row>
    <row r="7" spans="2:10" ht="19.899999999999999" customHeight="1">
      <c r="B7" s="234" t="s">
        <v>202</v>
      </c>
      <c r="C7" s="236">
        <v>23573648.211099993</v>
      </c>
      <c r="D7" s="237"/>
      <c r="E7" s="421">
        <f>+C7+D7</f>
        <v>23573648.211099993</v>
      </c>
      <c r="F7" s="346">
        <f>(C7/$C$36)*100</f>
        <v>12.820445116780057</v>
      </c>
      <c r="G7" s="347">
        <v>0</v>
      </c>
      <c r="I7" s="177"/>
      <c r="J7" s="178"/>
    </row>
    <row r="8" spans="2:10" ht="19.899999999999999" customHeight="1">
      <c r="B8" s="235" t="s">
        <v>203</v>
      </c>
      <c r="C8" s="186"/>
      <c r="D8" s="238">
        <v>12335171.059990006</v>
      </c>
      <c r="E8" s="191">
        <f>SUM(C8:D8)</f>
        <v>12335171.059990006</v>
      </c>
      <c r="F8" s="347">
        <v>0</v>
      </c>
      <c r="G8" s="469">
        <f>(D8/$D$36)*100</f>
        <v>8.9280347406592764</v>
      </c>
      <c r="I8" s="177"/>
      <c r="J8" s="178"/>
    </row>
    <row r="9" spans="2:10" ht="19.899999999999999" customHeight="1">
      <c r="B9" s="234" t="s">
        <v>204</v>
      </c>
      <c r="C9" s="188">
        <v>2748759.2665899983</v>
      </c>
      <c r="D9" s="188"/>
      <c r="E9" s="191">
        <f t="shared" ref="E9:E35" si="0">SUM(C9:D9)</f>
        <v>2748759.2665899983</v>
      </c>
      <c r="F9" s="347">
        <f>(C9/$C$36)*100</f>
        <v>1.4949029951148698</v>
      </c>
      <c r="G9" s="347">
        <v>0</v>
      </c>
      <c r="I9" s="177"/>
      <c r="J9" s="178"/>
    </row>
    <row r="10" spans="2:10" ht="19.899999999999999" customHeight="1">
      <c r="B10" s="234" t="s">
        <v>205</v>
      </c>
      <c r="C10" s="188">
        <v>1295045.9148519998</v>
      </c>
      <c r="D10" s="188"/>
      <c r="E10" s="191">
        <f t="shared" si="0"/>
        <v>1295045.9148519998</v>
      </c>
      <c r="F10" s="347">
        <f>(C10/$C$36)*100</f>
        <v>0.7043061356643342</v>
      </c>
      <c r="G10" s="347">
        <v>0</v>
      </c>
      <c r="I10" s="177"/>
      <c r="J10" s="178"/>
    </row>
    <row r="11" spans="2:10" ht="19.899999999999999" customHeight="1">
      <c r="B11" s="234" t="s">
        <v>206</v>
      </c>
      <c r="C11" s="186"/>
      <c r="D11" s="238">
        <v>4348627.0534410905</v>
      </c>
      <c r="E11" s="191">
        <f t="shared" si="0"/>
        <v>4348627.0534410905</v>
      </c>
      <c r="F11" s="347">
        <v>0</v>
      </c>
      <c r="G11" s="469">
        <f>(D11/$D$36)*100</f>
        <v>3.1474791244057783</v>
      </c>
      <c r="I11" s="177"/>
      <c r="J11" s="178"/>
    </row>
    <row r="12" spans="2:10" ht="19.899999999999999" customHeight="1">
      <c r="B12" s="234" t="s">
        <v>207</v>
      </c>
      <c r="C12" s="188">
        <v>1966268.0260000001</v>
      </c>
      <c r="D12" s="188"/>
      <c r="E12" s="191">
        <f t="shared" si="0"/>
        <v>1966268.0260000001</v>
      </c>
      <c r="F12" s="347">
        <f t="shared" ref="F12:F35" si="1">(C12/$C$36)*100</f>
        <v>1.0693479043410306</v>
      </c>
      <c r="G12" s="347">
        <v>0</v>
      </c>
      <c r="I12" s="177"/>
      <c r="J12" s="178"/>
    </row>
    <row r="13" spans="2:10" ht="19.899999999999999" customHeight="1">
      <c r="B13" s="234" t="s">
        <v>208</v>
      </c>
      <c r="C13" s="188">
        <v>37140415.7381</v>
      </c>
      <c r="D13" s="188"/>
      <c r="E13" s="191">
        <f t="shared" si="0"/>
        <v>37140415.7381</v>
      </c>
      <c r="F13" s="347">
        <f t="shared" si="1"/>
        <v>20.198683603011435</v>
      </c>
      <c r="G13" s="347">
        <v>0</v>
      </c>
      <c r="I13" s="177"/>
      <c r="J13" s="178"/>
    </row>
    <row r="14" spans="2:10" ht="19.899999999999999" customHeight="1">
      <c r="B14" s="234" t="s">
        <v>209</v>
      </c>
      <c r="C14" s="186"/>
      <c r="D14" s="238">
        <v>21501148</v>
      </c>
      <c r="E14" s="191">
        <f t="shared" si="0"/>
        <v>21501148</v>
      </c>
      <c r="F14" s="347">
        <f t="shared" si="1"/>
        <v>0</v>
      </c>
      <c r="G14" s="469">
        <f>(D14/$D$36)*100</f>
        <v>15.562248417510979</v>
      </c>
      <c r="I14" s="177"/>
      <c r="J14" s="178"/>
    </row>
    <row r="15" spans="2:10" ht="19.899999999999999" customHeight="1">
      <c r="B15" s="235" t="s">
        <v>210</v>
      </c>
      <c r="C15" s="186"/>
      <c r="D15" s="238">
        <v>9717863.0003500003</v>
      </c>
      <c r="E15" s="191">
        <f t="shared" si="0"/>
        <v>9717863.0003500003</v>
      </c>
      <c r="F15" s="347">
        <f t="shared" si="1"/>
        <v>0</v>
      </c>
      <c r="G15" s="469">
        <f>(D15/$D$36)*100</f>
        <v>7.0336615560613467</v>
      </c>
      <c r="I15" s="177"/>
      <c r="J15" s="178"/>
    </row>
    <row r="16" spans="2:10" ht="19.899999999999999" customHeight="1">
      <c r="B16" s="235" t="s">
        <v>211</v>
      </c>
      <c r="C16" s="188">
        <v>443135.26064701745</v>
      </c>
      <c r="D16" s="188"/>
      <c r="E16" s="191">
        <f t="shared" si="0"/>
        <v>443135.26064701745</v>
      </c>
      <c r="F16" s="347">
        <f t="shared" si="1"/>
        <v>0.24099754257637737</v>
      </c>
      <c r="G16" s="347">
        <v>0</v>
      </c>
      <c r="I16" s="177"/>
      <c r="J16" s="178"/>
    </row>
    <row r="17" spans="2:10" ht="19.899999999999999" customHeight="1">
      <c r="B17" s="234" t="s">
        <v>212</v>
      </c>
      <c r="C17" s="188">
        <v>1107726.7013575002</v>
      </c>
      <c r="D17" s="188"/>
      <c r="E17" s="191">
        <f t="shared" si="0"/>
        <v>1107726.7013575002</v>
      </c>
      <c r="F17" s="347">
        <f t="shared" si="1"/>
        <v>0.60243324461160996</v>
      </c>
      <c r="G17" s="347">
        <v>0</v>
      </c>
      <c r="I17" s="177"/>
      <c r="J17" s="178"/>
    </row>
    <row r="18" spans="2:10" ht="19.899999999999999" customHeight="1">
      <c r="B18" s="234" t="s">
        <v>213</v>
      </c>
      <c r="C18" s="188"/>
      <c r="D18" s="238">
        <v>3680679.6664499999</v>
      </c>
      <c r="E18" s="191">
        <f t="shared" si="0"/>
        <v>3680679.6664499999</v>
      </c>
      <c r="F18" s="347">
        <f t="shared" si="1"/>
        <v>0</v>
      </c>
      <c r="G18" s="469">
        <f>(D18/$D$36)*100</f>
        <v>2.6640275819028987</v>
      </c>
      <c r="I18" s="177"/>
      <c r="J18" s="178"/>
    </row>
    <row r="19" spans="2:10" ht="19.899999999999999" customHeight="1">
      <c r="B19" s="234" t="s">
        <v>214</v>
      </c>
      <c r="C19" s="188"/>
      <c r="D19" s="238">
        <v>10259036.773150001</v>
      </c>
      <c r="E19" s="191">
        <f t="shared" si="0"/>
        <v>10259036.773150001</v>
      </c>
      <c r="F19" s="347">
        <f t="shared" si="1"/>
        <v>0</v>
      </c>
      <c r="G19" s="469">
        <f>(D19/$D$36)*100</f>
        <v>7.4253560222989279</v>
      </c>
      <c r="I19" s="177"/>
      <c r="J19" s="178"/>
    </row>
    <row r="20" spans="2:10" ht="19.899999999999999" customHeight="1">
      <c r="B20" s="234" t="s">
        <v>215</v>
      </c>
      <c r="C20" s="188">
        <v>13709655</v>
      </c>
      <c r="D20" s="188"/>
      <c r="E20" s="191">
        <f t="shared" si="0"/>
        <v>13709655</v>
      </c>
      <c r="F20" s="347">
        <f t="shared" si="1"/>
        <v>7.455947332527356</v>
      </c>
      <c r="G20" s="347">
        <v>0</v>
      </c>
      <c r="I20" s="177"/>
      <c r="J20" s="178"/>
    </row>
    <row r="21" spans="2:10" ht="19.899999999999999" customHeight="1">
      <c r="B21" s="234" t="s">
        <v>216</v>
      </c>
      <c r="C21" s="188"/>
      <c r="D21" s="238">
        <v>7154918.1380132772</v>
      </c>
      <c r="E21" s="191">
        <f t="shared" si="0"/>
        <v>7154918.1380132772</v>
      </c>
      <c r="F21" s="347">
        <f t="shared" si="1"/>
        <v>0</v>
      </c>
      <c r="G21" s="469">
        <f>(D21/$D$36)*100</f>
        <v>5.1786357393901818</v>
      </c>
      <c r="I21" s="177"/>
      <c r="J21" s="178"/>
    </row>
    <row r="22" spans="2:10" ht="19.899999999999999" customHeight="1">
      <c r="B22" s="234" t="s">
        <v>217</v>
      </c>
      <c r="C22" s="188">
        <v>6596000.4150600014</v>
      </c>
      <c r="D22" s="188"/>
      <c r="E22" s="191">
        <f t="shared" si="0"/>
        <v>6596000.4150600014</v>
      </c>
      <c r="F22" s="347">
        <f t="shared" si="1"/>
        <v>3.5872114724999244</v>
      </c>
      <c r="G22" s="347">
        <v>0</v>
      </c>
      <c r="I22" s="177"/>
      <c r="J22" s="178"/>
    </row>
    <row r="23" spans="2:10" ht="19.899999999999999" customHeight="1">
      <c r="B23" s="234" t="s">
        <v>218</v>
      </c>
      <c r="C23" s="188">
        <v>955562.71200000006</v>
      </c>
      <c r="D23" s="188"/>
      <c r="E23" s="191">
        <f t="shared" si="0"/>
        <v>955562.71200000006</v>
      </c>
      <c r="F23" s="347">
        <f t="shared" si="1"/>
        <v>0.5196793977382369</v>
      </c>
      <c r="G23" s="347">
        <v>0</v>
      </c>
      <c r="I23" s="177"/>
      <c r="J23" s="178"/>
    </row>
    <row r="24" spans="2:10" ht="19.899999999999999" customHeight="1">
      <c r="B24" s="234" t="s">
        <v>219</v>
      </c>
      <c r="C24" s="188">
        <v>8159732.7799499994</v>
      </c>
      <c r="D24" s="188"/>
      <c r="E24" s="191">
        <f t="shared" si="0"/>
        <v>8159732.7799499994</v>
      </c>
      <c r="F24" s="347">
        <f t="shared" si="1"/>
        <v>4.437641782729342</v>
      </c>
      <c r="G24" s="347">
        <v>0</v>
      </c>
      <c r="I24" s="177"/>
      <c r="J24" s="178"/>
    </row>
    <row r="25" spans="2:10" ht="19.899999999999999" customHeight="1">
      <c r="B25" s="234" t="s">
        <v>220</v>
      </c>
      <c r="C25" s="188"/>
      <c r="D25" s="239">
        <v>9182930.3699999992</v>
      </c>
      <c r="E25" s="191">
        <f t="shared" si="0"/>
        <v>9182930.3699999992</v>
      </c>
      <c r="F25" s="347">
        <f t="shared" si="1"/>
        <v>0</v>
      </c>
      <c r="G25" s="469">
        <f t="shared" ref="G25:G35" si="2">(D25/$D$36)*100</f>
        <v>6.6464843467263242</v>
      </c>
      <c r="I25" s="177"/>
      <c r="J25" s="178"/>
    </row>
    <row r="26" spans="2:10" ht="19.899999999999999" customHeight="1">
      <c r="B26" s="234" t="s">
        <v>221</v>
      </c>
      <c r="C26" s="188">
        <v>23932.308000000001</v>
      </c>
      <c r="D26" s="239">
        <v>469763.97856015479</v>
      </c>
      <c r="E26" s="191">
        <f t="shared" si="0"/>
        <v>493696.28656015481</v>
      </c>
      <c r="F26" s="347">
        <f t="shared" si="1"/>
        <v>1.3015500973133394E-2</v>
      </c>
      <c r="G26" s="469">
        <f t="shared" si="2"/>
        <v>0.34000899542440388</v>
      </c>
      <c r="I26" s="177"/>
      <c r="J26" s="178"/>
    </row>
    <row r="27" spans="2:10" ht="19.899999999999999" customHeight="1">
      <c r="B27" s="234" t="s">
        <v>222</v>
      </c>
      <c r="C27" s="188"/>
      <c r="D27" s="239">
        <v>26523359.884629998</v>
      </c>
      <c r="E27" s="191">
        <f t="shared" si="0"/>
        <v>26523359.884629998</v>
      </c>
      <c r="F27" s="347">
        <f t="shared" si="1"/>
        <v>0</v>
      </c>
      <c r="G27" s="469">
        <f t="shared" si="2"/>
        <v>19.197259392459294</v>
      </c>
      <c r="I27" s="177"/>
      <c r="J27" s="178"/>
    </row>
    <row r="28" spans="2:10" ht="19.899999999999999" customHeight="1">
      <c r="B28" s="235" t="s">
        <v>223</v>
      </c>
      <c r="C28" s="188"/>
      <c r="D28" s="239">
        <v>2688566.9516960797</v>
      </c>
      <c r="E28" s="191">
        <f t="shared" si="0"/>
        <v>2688566.9516960797</v>
      </c>
      <c r="F28" s="347">
        <f t="shared" si="1"/>
        <v>0</v>
      </c>
      <c r="G28" s="469">
        <f t="shared" si="2"/>
        <v>1.9459494343932071</v>
      </c>
      <c r="I28" s="177"/>
      <c r="J28" s="178"/>
    </row>
    <row r="29" spans="2:10" ht="19.899999999999999" customHeight="1">
      <c r="B29" s="235" t="s">
        <v>224</v>
      </c>
      <c r="C29" s="188"/>
      <c r="D29" s="239">
        <v>5755053.6515799994</v>
      </c>
      <c r="E29" s="191">
        <f t="shared" si="0"/>
        <v>5755053.6515799994</v>
      </c>
      <c r="F29" s="347">
        <f t="shared" si="1"/>
        <v>0</v>
      </c>
      <c r="G29" s="469">
        <f t="shared" si="2"/>
        <v>4.1654322170142555</v>
      </c>
      <c r="I29" s="177"/>
      <c r="J29" s="178"/>
    </row>
    <row r="30" spans="2:10" ht="19.899999999999999" customHeight="1">
      <c r="B30" s="235" t="s">
        <v>225</v>
      </c>
      <c r="C30" s="188">
        <v>6576527.4034499992</v>
      </c>
      <c r="D30" s="188"/>
      <c r="E30" s="191">
        <f t="shared" si="0"/>
        <v>6576527.4034499992</v>
      </c>
      <c r="F30" s="347">
        <f t="shared" si="1"/>
        <v>3.5766211440802915</v>
      </c>
      <c r="G30" s="347">
        <f t="shared" si="2"/>
        <v>0</v>
      </c>
      <c r="I30" s="177"/>
      <c r="J30" s="178"/>
    </row>
    <row r="31" spans="2:10" ht="19.899999999999999" customHeight="1">
      <c r="B31" s="234" t="s">
        <v>226</v>
      </c>
      <c r="C31" s="188"/>
      <c r="D31" s="239">
        <v>2293412.833937502</v>
      </c>
      <c r="E31" s="191">
        <f t="shared" si="0"/>
        <v>2293412.833937502</v>
      </c>
      <c r="F31" s="347">
        <f t="shared" si="1"/>
        <v>0</v>
      </c>
      <c r="G31" s="469">
        <f t="shared" si="2"/>
        <v>1.6599420759134935</v>
      </c>
      <c r="I31" s="177"/>
      <c r="J31" s="178"/>
    </row>
    <row r="32" spans="2:10" ht="19.899999999999999" customHeight="1">
      <c r="B32" s="234" t="s">
        <v>227</v>
      </c>
      <c r="C32" s="188">
        <v>26358581.335590005</v>
      </c>
      <c r="D32" s="239"/>
      <c r="E32" s="191">
        <f t="shared" si="0"/>
        <v>26358581.335590005</v>
      </c>
      <c r="F32" s="347">
        <f t="shared" si="1"/>
        <v>14.335021136439805</v>
      </c>
      <c r="G32" s="469"/>
      <c r="I32" s="177"/>
      <c r="J32" s="178"/>
    </row>
    <row r="33" spans="2:10" ht="19.899999999999999" customHeight="1">
      <c r="B33" s="234" t="s">
        <v>228</v>
      </c>
      <c r="C33" s="188"/>
      <c r="D33" s="239">
        <v>22251689.309389997</v>
      </c>
      <c r="E33" s="191">
        <f t="shared" si="0"/>
        <v>22251689.309389997</v>
      </c>
      <c r="F33" s="347"/>
      <c r="G33" s="469">
        <f t="shared" si="2"/>
        <v>16.105480355839628</v>
      </c>
      <c r="I33" s="177"/>
      <c r="J33" s="178"/>
    </row>
    <row r="34" spans="2:10" ht="19.899999999999999" customHeight="1">
      <c r="B34" s="234" t="s">
        <v>229</v>
      </c>
      <c r="C34" s="188">
        <v>31573467</v>
      </c>
      <c r="D34" s="188"/>
      <c r="E34" s="191">
        <f t="shared" si="0"/>
        <v>31573467</v>
      </c>
      <c r="F34" s="347">
        <f t="shared" si="1"/>
        <v>17.17111824165455</v>
      </c>
      <c r="G34" s="347">
        <f t="shared" si="2"/>
        <v>0</v>
      </c>
      <c r="I34" s="177"/>
      <c r="J34" s="178"/>
    </row>
    <row r="35" spans="2:10" ht="19.899999999999999" customHeight="1">
      <c r="B35" s="234" t="s">
        <v>230</v>
      </c>
      <c r="C35" s="188">
        <v>21646969</v>
      </c>
      <c r="D35" s="188"/>
      <c r="E35" s="191">
        <f t="shared" si="0"/>
        <v>21646969</v>
      </c>
      <c r="F35" s="347">
        <f t="shared" si="1"/>
        <v>11.77262744925765</v>
      </c>
      <c r="G35" s="347">
        <f t="shared" si="2"/>
        <v>0</v>
      </c>
      <c r="I35" s="177"/>
      <c r="J35" s="178"/>
    </row>
    <row r="36" spans="2:10" s="134" customFormat="1" ht="19.899999999999999" customHeight="1" thickBot="1">
      <c r="B36" s="233" t="s">
        <v>130</v>
      </c>
      <c r="C36" s="241">
        <f>SUM(C7:C35)</f>
        <v>183875427.07269651</v>
      </c>
      <c r="D36" s="241">
        <f>SUM(D7:D35)</f>
        <v>138162220.67118812</v>
      </c>
      <c r="E36" s="242">
        <f t="shared" ref="E36" si="3">+C36+D36</f>
        <v>322037647.74388462</v>
      </c>
      <c r="F36" s="348">
        <f>SUM(F7:F35)</f>
        <v>100.00000000000001</v>
      </c>
      <c r="G36" s="348">
        <f>SUM(G7:G35)</f>
        <v>100.00000000000001</v>
      </c>
      <c r="H36" s="179"/>
      <c r="I36" s="177"/>
      <c r="J36" s="178"/>
    </row>
    <row r="37" spans="2:10">
      <c r="E37" s="135"/>
    </row>
    <row r="38" spans="2:10">
      <c r="B38" s="180"/>
      <c r="C38" s="135"/>
      <c r="D38" s="135"/>
      <c r="E38" s="181"/>
    </row>
    <row r="39" spans="2:10">
      <c r="E39" s="135"/>
    </row>
    <row r="40" spans="2:10">
      <c r="B40" s="136"/>
    </row>
    <row r="41" spans="2:10">
      <c r="G41" s="132" t="s">
        <v>231</v>
      </c>
    </row>
    <row r="43" spans="2:10">
      <c r="E43" s="135"/>
      <c r="F43" s="135"/>
      <c r="G43" s="135"/>
    </row>
    <row r="44" spans="2:10">
      <c r="E44" s="182"/>
      <c r="H44" s="183"/>
    </row>
    <row r="69" spans="3:4">
      <c r="C69" s="178"/>
      <c r="D69" s="178"/>
    </row>
  </sheetData>
  <mergeCells count="5">
    <mergeCell ref="B5:B6"/>
    <mergeCell ref="C5:G5"/>
    <mergeCell ref="B2:G2"/>
    <mergeCell ref="B4:G4"/>
    <mergeCell ref="B3:G3"/>
  </mergeCells>
  <pageMargins left="0.7" right="0.7" top="0.31" bottom="0.75" header="0.3" footer="0.3"/>
  <pageSetup paperSize="9" scale="67" orientation="landscape"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2:M51"/>
  <sheetViews>
    <sheetView showGridLines="0" view="pageBreakPreview" zoomScaleNormal="80" zoomScaleSheetLayoutView="100" workbookViewId="0"/>
  </sheetViews>
  <sheetFormatPr defaultColWidth="9.140625" defaultRowHeight="13.15"/>
  <cols>
    <col min="1" max="1" width="3.5703125" style="132" customWidth="1"/>
    <col min="2" max="2" width="19.7109375" style="132" customWidth="1"/>
    <col min="3" max="3" width="17.140625" style="132" customWidth="1"/>
    <col min="4" max="4" width="15.5703125" style="132" customWidth="1"/>
    <col min="5" max="5" width="15.28515625" style="132" customWidth="1"/>
    <col min="6" max="6" width="17" style="132" customWidth="1"/>
    <col min="7" max="7" width="8.28515625" style="132" customWidth="1"/>
    <col min="8" max="8" width="18" style="132" customWidth="1"/>
    <col min="9" max="9" width="16.85546875" style="132" customWidth="1"/>
    <col min="10" max="10" width="15.85546875" style="132" customWidth="1"/>
    <col min="11" max="11" width="18.5703125" style="132" customWidth="1"/>
    <col min="12" max="12" width="11.28515625" style="132" customWidth="1"/>
    <col min="13" max="13" width="4.28515625" style="132" customWidth="1"/>
    <col min="14" max="16384" width="9.140625" style="132"/>
  </cols>
  <sheetData>
    <row r="2" spans="2:13" ht="13.9">
      <c r="B2" s="525" t="s">
        <v>78</v>
      </c>
      <c r="C2" s="525"/>
      <c r="D2" s="525"/>
      <c r="E2" s="525"/>
      <c r="F2" s="525"/>
      <c r="G2" s="525"/>
      <c r="H2" s="558"/>
      <c r="I2" s="558"/>
      <c r="J2" s="558"/>
      <c r="K2" s="558"/>
      <c r="L2" s="558"/>
    </row>
    <row r="3" spans="2:13" ht="13.15" customHeight="1">
      <c r="B3" s="364" t="s">
        <v>31</v>
      </c>
      <c r="C3" s="364"/>
      <c r="D3" s="364"/>
      <c r="E3" s="364"/>
      <c r="F3" s="364"/>
      <c r="G3" s="364"/>
      <c r="H3" s="368"/>
      <c r="I3" s="368"/>
      <c r="J3" s="368"/>
      <c r="K3" s="368"/>
      <c r="L3" s="368"/>
    </row>
    <row r="4" spans="2:13">
      <c r="C4" s="134"/>
      <c r="D4" s="137"/>
      <c r="E4" s="137"/>
      <c r="F4" s="137"/>
      <c r="G4" s="137"/>
      <c r="H4" s="137"/>
      <c r="I4" s="137"/>
    </row>
    <row r="5" spans="2:13" s="134" customFormat="1" ht="19.899999999999999" customHeight="1">
      <c r="B5" s="577" t="s">
        <v>196</v>
      </c>
      <c r="C5" s="579" t="s">
        <v>88</v>
      </c>
      <c r="D5" s="580"/>
      <c r="E5" s="580"/>
      <c r="F5" s="580"/>
      <c r="G5" s="581"/>
      <c r="H5" s="569" t="s">
        <v>113</v>
      </c>
      <c r="I5" s="582"/>
      <c r="J5" s="582"/>
      <c r="K5" s="582"/>
      <c r="L5" s="547"/>
    </row>
    <row r="6" spans="2:13" s="134" customFormat="1" ht="52.9">
      <c r="B6" s="578"/>
      <c r="C6" s="247" t="s">
        <v>232</v>
      </c>
      <c r="D6" s="253" t="s">
        <v>233</v>
      </c>
      <c r="E6" s="195" t="s">
        <v>234</v>
      </c>
      <c r="F6" s="193" t="s">
        <v>235</v>
      </c>
      <c r="G6" s="248" t="s">
        <v>124</v>
      </c>
      <c r="H6" s="243" t="s">
        <v>232</v>
      </c>
      <c r="I6" s="197" t="s">
        <v>233</v>
      </c>
      <c r="J6" s="198" t="s">
        <v>234</v>
      </c>
      <c r="K6" s="198" t="s">
        <v>235</v>
      </c>
      <c r="L6" s="130" t="s">
        <v>124</v>
      </c>
    </row>
    <row r="7" spans="2:13" ht="19.899999999999999" customHeight="1">
      <c r="B7" s="244" t="s">
        <v>202</v>
      </c>
      <c r="C7" s="199">
        <v>96833689.918644547</v>
      </c>
      <c r="D7" s="246"/>
      <c r="E7" s="254"/>
      <c r="F7" s="190">
        <f>+C7+D7+E7</f>
        <v>96833689.918644547</v>
      </c>
      <c r="G7" s="349">
        <f t="shared" ref="G7:G32" si="0">+F7/$F$37*100</f>
        <v>8.5418855138079905</v>
      </c>
      <c r="H7" s="201">
        <v>118821816.81257458</v>
      </c>
      <c r="I7" s="256"/>
      <c r="J7" s="264"/>
      <c r="K7" s="257">
        <f>+H7+I7+J7</f>
        <v>118821816.81257458</v>
      </c>
      <c r="L7" s="351">
        <f t="shared" ref="L7:L31" si="1">+K7/$K$37*100</f>
        <v>9.7453310794916543</v>
      </c>
      <c r="M7" s="135"/>
    </row>
    <row r="8" spans="2:13" ht="19.899999999999999" customHeight="1">
      <c r="B8" s="244" t="s">
        <v>203</v>
      </c>
      <c r="C8" s="200"/>
      <c r="D8" s="249">
        <v>28590334.586208887</v>
      </c>
      <c r="E8" s="255"/>
      <c r="F8" s="190">
        <f t="shared" ref="F8:F36" si="2">+C8+D8+E8</f>
        <v>28590334.586208887</v>
      </c>
      <c r="G8" s="349">
        <f t="shared" si="0"/>
        <v>2.5220082498357792</v>
      </c>
      <c r="H8" s="201"/>
      <c r="I8" s="258">
        <v>28582930.224427998</v>
      </c>
      <c r="J8" s="265"/>
      <c r="K8" s="259">
        <f>SUM(H8:J8)</f>
        <v>28582930.224427998</v>
      </c>
      <c r="L8" s="351">
        <f t="shared" si="1"/>
        <v>2.3442674563580761</v>
      </c>
      <c r="M8" s="135"/>
    </row>
    <row r="9" spans="2:13" ht="19.899999999999999" customHeight="1">
      <c r="B9" s="244" t="s">
        <v>204</v>
      </c>
      <c r="C9" s="199">
        <v>8806332.0758100003</v>
      </c>
      <c r="D9" s="188"/>
      <c r="E9" s="254"/>
      <c r="F9" s="190">
        <f t="shared" si="2"/>
        <v>8806332.0758100003</v>
      </c>
      <c r="G9" s="349">
        <f t="shared" si="0"/>
        <v>0.77682344286728022</v>
      </c>
      <c r="H9" s="201">
        <v>10316131.748661425</v>
      </c>
      <c r="I9" s="260"/>
      <c r="J9" s="265"/>
      <c r="K9" s="259">
        <f t="shared" ref="K9:K36" si="3">SUM(H9:J9)</f>
        <v>10316131.748661425</v>
      </c>
      <c r="L9" s="351">
        <f t="shared" si="1"/>
        <v>0.84609141694020562</v>
      </c>
      <c r="M9" s="135"/>
    </row>
    <row r="10" spans="2:13" ht="19.899999999999999" customHeight="1">
      <c r="B10" s="244" t="s">
        <v>206</v>
      </c>
      <c r="C10" s="199"/>
      <c r="D10" s="188">
        <v>6357923.069946859</v>
      </c>
      <c r="E10" s="254"/>
      <c r="F10" s="190">
        <f t="shared" si="2"/>
        <v>6357923.069946859</v>
      </c>
      <c r="G10" s="349">
        <f t="shared" si="0"/>
        <v>0.56084458843520757</v>
      </c>
      <c r="H10" s="201"/>
      <c r="I10" s="260">
        <v>7703534.9181810133</v>
      </c>
      <c r="J10" s="265"/>
      <c r="K10" s="259">
        <f t="shared" si="3"/>
        <v>7703534.9181810133</v>
      </c>
      <c r="L10" s="351">
        <f t="shared" si="1"/>
        <v>0.63181577486327245</v>
      </c>
      <c r="M10" s="135"/>
    </row>
    <row r="11" spans="2:13" ht="19.899999999999999" customHeight="1">
      <c r="B11" s="244" t="s">
        <v>205</v>
      </c>
      <c r="C11" s="199">
        <v>4339620.5074515082</v>
      </c>
      <c r="D11" s="188"/>
      <c r="E11" s="254"/>
      <c r="F11" s="190">
        <f t="shared" si="2"/>
        <v>4339620.5074515082</v>
      </c>
      <c r="G11" s="349">
        <f t="shared" si="0"/>
        <v>0.38280624831262239</v>
      </c>
      <c r="H11" s="201">
        <v>4985399.4348857207</v>
      </c>
      <c r="I11" s="260"/>
      <c r="J11" s="265"/>
      <c r="K11" s="259">
        <f t="shared" si="3"/>
        <v>4985399.4348857207</v>
      </c>
      <c r="L11" s="351">
        <f t="shared" si="1"/>
        <v>0.40888423826330855</v>
      </c>
      <c r="M11" s="135"/>
    </row>
    <row r="12" spans="2:13" ht="19.899999999999999" customHeight="1">
      <c r="B12" s="244" t="s">
        <v>207</v>
      </c>
      <c r="C12" s="199">
        <v>5335665.2739838976</v>
      </c>
      <c r="D12" s="188"/>
      <c r="E12" s="254"/>
      <c r="F12" s="190">
        <f t="shared" si="2"/>
        <v>5335665.2739838976</v>
      </c>
      <c r="G12" s="349">
        <f t="shared" si="0"/>
        <v>0.47066926757271066</v>
      </c>
      <c r="H12" s="65">
        <v>4924844.5002625361</v>
      </c>
      <c r="I12" s="260"/>
      <c r="J12" s="265"/>
      <c r="K12" s="259">
        <f t="shared" si="3"/>
        <v>4924844.5002625361</v>
      </c>
      <c r="L12" s="351">
        <f t="shared" si="1"/>
        <v>0.4039177438750704</v>
      </c>
      <c r="M12" s="135"/>
    </row>
    <row r="13" spans="2:13" ht="19.899999999999999" customHeight="1">
      <c r="B13" s="244" t="s">
        <v>209</v>
      </c>
      <c r="C13" s="200"/>
      <c r="D13" s="245">
        <v>46678056.507047862</v>
      </c>
      <c r="E13" s="255"/>
      <c r="F13" s="190">
        <f t="shared" si="2"/>
        <v>46678056.507047862</v>
      </c>
      <c r="G13" s="349">
        <f t="shared" si="0"/>
        <v>4.1175608925493696</v>
      </c>
      <c r="H13" s="201"/>
      <c r="I13" s="258">
        <v>48353307.230499998</v>
      </c>
      <c r="J13" s="265"/>
      <c r="K13" s="259">
        <f t="shared" si="3"/>
        <v>48353307.230499998</v>
      </c>
      <c r="L13" s="351">
        <f t="shared" si="1"/>
        <v>3.9657615107239494</v>
      </c>
      <c r="M13" s="135"/>
    </row>
    <row r="14" spans="2:13" ht="19.899999999999999" customHeight="1">
      <c r="B14" s="244" t="s">
        <v>208</v>
      </c>
      <c r="C14" s="199">
        <v>224746296.31702995</v>
      </c>
      <c r="D14" s="188"/>
      <c r="E14" s="254"/>
      <c r="F14" s="190">
        <f t="shared" si="2"/>
        <v>224746296.31702995</v>
      </c>
      <c r="G14" s="349">
        <f t="shared" si="0"/>
        <v>19.825301859356312</v>
      </c>
      <c r="H14" s="65">
        <v>251437153.50877479</v>
      </c>
      <c r="I14" s="260"/>
      <c r="J14" s="265"/>
      <c r="K14" s="259">
        <f t="shared" si="3"/>
        <v>251437153.50877479</v>
      </c>
      <c r="L14" s="351">
        <f t="shared" si="1"/>
        <v>20.621956239678237</v>
      </c>
      <c r="M14" s="135"/>
    </row>
    <row r="15" spans="2:13" ht="19.899999999999999" customHeight="1">
      <c r="B15" s="244" t="s">
        <v>210</v>
      </c>
      <c r="C15" s="200"/>
      <c r="D15" s="250">
        <v>12553146.565363768</v>
      </c>
      <c r="E15" s="255"/>
      <c r="F15" s="190">
        <f t="shared" si="2"/>
        <v>12553146.565363768</v>
      </c>
      <c r="G15" s="349">
        <f t="shared" si="0"/>
        <v>1.1073371353449117</v>
      </c>
      <c r="H15" s="201"/>
      <c r="I15" s="261">
        <v>12566371.919712856</v>
      </c>
      <c r="J15" s="265"/>
      <c r="K15" s="259">
        <f t="shared" si="3"/>
        <v>12566371.919712856</v>
      </c>
      <c r="L15" s="351">
        <f t="shared" si="1"/>
        <v>1.030647890351639</v>
      </c>
      <c r="M15" s="135"/>
    </row>
    <row r="16" spans="2:13" ht="19.899999999999999" customHeight="1">
      <c r="B16" s="244" t="s">
        <v>211</v>
      </c>
      <c r="C16" s="199">
        <v>787151.29342506931</v>
      </c>
      <c r="D16" s="246"/>
      <c r="E16" s="255"/>
      <c r="F16" s="190">
        <f t="shared" si="2"/>
        <v>787151.29342506931</v>
      </c>
      <c r="G16" s="349">
        <f t="shared" si="0"/>
        <v>6.9436125341622634E-2</v>
      </c>
      <c r="H16" s="202">
        <v>956022.79595266259</v>
      </c>
      <c r="I16" s="260"/>
      <c r="J16" s="265"/>
      <c r="K16" s="259">
        <f t="shared" si="3"/>
        <v>956022.79595266259</v>
      </c>
      <c r="L16" s="351">
        <f t="shared" si="1"/>
        <v>7.8409495124922401E-2</v>
      </c>
      <c r="M16" s="135"/>
    </row>
    <row r="17" spans="2:13" ht="19.899999999999999" customHeight="1">
      <c r="B17" s="244" t="s">
        <v>213</v>
      </c>
      <c r="C17" s="200"/>
      <c r="D17" s="251">
        <v>11004332.211325726</v>
      </c>
      <c r="E17" s="255"/>
      <c r="F17" s="190">
        <f t="shared" si="2"/>
        <v>11004332.211325726</v>
      </c>
      <c r="G17" s="349">
        <f t="shared" si="0"/>
        <v>0.97071325056420632</v>
      </c>
      <c r="H17" s="201"/>
      <c r="I17" s="261">
        <v>11211902.60109023</v>
      </c>
      <c r="J17" s="265"/>
      <c r="K17" s="259">
        <f t="shared" si="3"/>
        <v>11211902.60109023</v>
      </c>
      <c r="L17" s="351">
        <f t="shared" si="1"/>
        <v>0.91955926789931786</v>
      </c>
      <c r="M17" s="135"/>
    </row>
    <row r="18" spans="2:13" ht="19.899999999999999" customHeight="1">
      <c r="B18" s="244" t="s">
        <v>212</v>
      </c>
      <c r="C18" s="199">
        <v>5450467.951124033</v>
      </c>
      <c r="D18" s="188"/>
      <c r="E18" s="254"/>
      <c r="F18" s="190">
        <f t="shared" si="2"/>
        <v>5450467.951124033</v>
      </c>
      <c r="G18" s="349">
        <f t="shared" si="0"/>
        <v>0.48079623191367066</v>
      </c>
      <c r="H18" s="65">
        <v>6663590.7402951764</v>
      </c>
      <c r="I18" s="260"/>
      <c r="J18" s="265"/>
      <c r="K18" s="259">
        <f t="shared" si="3"/>
        <v>6663590.7402951764</v>
      </c>
      <c r="L18" s="351">
        <f t="shared" si="1"/>
        <v>0.54652335475431879</v>
      </c>
      <c r="M18" s="135"/>
    </row>
    <row r="19" spans="2:13" ht="19.899999999999999" customHeight="1">
      <c r="B19" s="244" t="s">
        <v>214</v>
      </c>
      <c r="C19" s="200"/>
      <c r="D19" s="245">
        <v>23226650.283709999</v>
      </c>
      <c r="E19" s="255"/>
      <c r="F19" s="190">
        <f t="shared" si="2"/>
        <v>23226650.283709999</v>
      </c>
      <c r="G19" s="349">
        <f t="shared" si="0"/>
        <v>2.0488673700175348</v>
      </c>
      <c r="H19" s="201"/>
      <c r="I19" s="262">
        <v>24865608.883689158</v>
      </c>
      <c r="J19" s="265"/>
      <c r="K19" s="259">
        <f t="shared" si="3"/>
        <v>24865608.883689158</v>
      </c>
      <c r="L19" s="351">
        <f t="shared" si="1"/>
        <v>2.0393863481058578</v>
      </c>
      <c r="M19" s="135"/>
    </row>
    <row r="20" spans="2:13" ht="19.899999999999999" customHeight="1">
      <c r="B20" s="244" t="s">
        <v>216</v>
      </c>
      <c r="C20" s="200"/>
      <c r="D20" s="245">
        <v>9572683.7031288743</v>
      </c>
      <c r="E20" s="255"/>
      <c r="F20" s="190">
        <f t="shared" si="2"/>
        <v>9572683.7031288743</v>
      </c>
      <c r="G20" s="349">
        <f t="shared" si="0"/>
        <v>0.84442478976811608</v>
      </c>
      <c r="H20" s="201"/>
      <c r="I20" s="258">
        <v>10229441.508949583</v>
      </c>
      <c r="J20" s="265"/>
      <c r="K20" s="259">
        <f t="shared" si="3"/>
        <v>10229441.508949583</v>
      </c>
      <c r="L20" s="351">
        <f t="shared" si="1"/>
        <v>0.83898140036231583</v>
      </c>
      <c r="M20" s="135"/>
    </row>
    <row r="21" spans="2:13" ht="19.899999999999999" customHeight="1">
      <c r="B21" s="244" t="s">
        <v>215</v>
      </c>
      <c r="C21" s="199">
        <v>43051046.999287084</v>
      </c>
      <c r="D21" s="188"/>
      <c r="E21" s="254"/>
      <c r="F21" s="190">
        <f t="shared" si="2"/>
        <v>43051046.999287084</v>
      </c>
      <c r="G21" s="349">
        <f t="shared" si="0"/>
        <v>3.7976154273004994</v>
      </c>
      <c r="H21" s="65">
        <v>53404432</v>
      </c>
      <c r="I21" s="260"/>
      <c r="J21" s="265"/>
      <c r="K21" s="259">
        <f t="shared" si="3"/>
        <v>53404432</v>
      </c>
      <c r="L21" s="351">
        <f t="shared" si="1"/>
        <v>4.3800363006831375</v>
      </c>
      <c r="M21" s="135"/>
    </row>
    <row r="22" spans="2:13" ht="19.899999999999999" customHeight="1">
      <c r="B22" s="244" t="s">
        <v>217</v>
      </c>
      <c r="C22" s="199">
        <v>36133035.065494567</v>
      </c>
      <c r="D22" s="188"/>
      <c r="E22" s="254"/>
      <c r="F22" s="190">
        <f t="shared" si="2"/>
        <v>36133035.065494567</v>
      </c>
      <c r="G22" s="349">
        <f t="shared" si="0"/>
        <v>3.1873643259404214</v>
      </c>
      <c r="H22" s="65">
        <v>36518422.983665504</v>
      </c>
      <c r="I22" s="260"/>
      <c r="J22" s="265"/>
      <c r="K22" s="259">
        <f t="shared" si="3"/>
        <v>36518422.983665504</v>
      </c>
      <c r="L22" s="351">
        <f t="shared" si="1"/>
        <v>2.99510756545742</v>
      </c>
      <c r="M22" s="135"/>
    </row>
    <row r="23" spans="2:13" ht="19.899999999999999" customHeight="1">
      <c r="B23" s="244" t="s">
        <v>218</v>
      </c>
      <c r="C23" s="199">
        <v>3873643.3787269574</v>
      </c>
      <c r="D23" s="188"/>
      <c r="E23" s="254"/>
      <c r="F23" s="190">
        <f t="shared" si="2"/>
        <v>3873643.3787269574</v>
      </c>
      <c r="G23" s="349">
        <f t="shared" si="0"/>
        <v>0.34170151204818611</v>
      </c>
      <c r="H23" s="65">
        <v>4707146.4250993282</v>
      </c>
      <c r="I23" s="260"/>
      <c r="J23" s="265"/>
      <c r="K23" s="259">
        <f t="shared" si="3"/>
        <v>4707146.4250993282</v>
      </c>
      <c r="L23" s="351">
        <f t="shared" si="1"/>
        <v>0.38606294351311365</v>
      </c>
      <c r="M23" s="135"/>
    </row>
    <row r="24" spans="2:13" ht="19.899999999999999" customHeight="1">
      <c r="B24" s="244" t="s">
        <v>220</v>
      </c>
      <c r="C24" s="200"/>
      <c r="D24" s="251">
        <v>18271844.316425737</v>
      </c>
      <c r="E24" s="255"/>
      <c r="F24" s="190">
        <f t="shared" si="2"/>
        <v>18271844.316425737</v>
      </c>
      <c r="G24" s="349">
        <f t="shared" si="0"/>
        <v>1.61179443237328</v>
      </c>
      <c r="H24" s="201"/>
      <c r="I24" s="261">
        <v>20676428.623239998</v>
      </c>
      <c r="J24" s="265"/>
      <c r="K24" s="259">
        <f t="shared" si="3"/>
        <v>20676428.623239998</v>
      </c>
      <c r="L24" s="351">
        <f t="shared" si="1"/>
        <v>1.6958050960690876</v>
      </c>
      <c r="M24" s="135"/>
    </row>
    <row r="25" spans="2:13" ht="19.899999999999999" customHeight="1">
      <c r="B25" s="244" t="s">
        <v>219</v>
      </c>
      <c r="C25" s="199">
        <v>15710764.701740524</v>
      </c>
      <c r="D25" s="188"/>
      <c r="E25" s="254"/>
      <c r="F25" s="190">
        <f t="shared" si="2"/>
        <v>15710764.701740524</v>
      </c>
      <c r="G25" s="349">
        <f t="shared" si="0"/>
        <v>1.3858766874358699</v>
      </c>
      <c r="H25" s="65">
        <v>20905658.084230952</v>
      </c>
      <c r="I25" s="260"/>
      <c r="J25" s="265"/>
      <c r="K25" s="259">
        <f t="shared" si="3"/>
        <v>20905658.084230952</v>
      </c>
      <c r="L25" s="351">
        <f t="shared" si="1"/>
        <v>1.7146056585453706</v>
      </c>
      <c r="M25" s="135"/>
    </row>
    <row r="26" spans="2:13" ht="19.899999999999999" customHeight="1">
      <c r="B26" s="244" t="s">
        <v>236</v>
      </c>
      <c r="C26" s="199">
        <v>791546.2145035729</v>
      </c>
      <c r="D26" s="250">
        <v>1773063.8785248187</v>
      </c>
      <c r="E26" s="255"/>
      <c r="F26" s="190">
        <f t="shared" si="2"/>
        <v>2564610.0930283917</v>
      </c>
      <c r="G26" s="349">
        <f t="shared" si="0"/>
        <v>0.22622917520348507</v>
      </c>
      <c r="H26" s="65">
        <v>843553.90012999997</v>
      </c>
      <c r="I26" s="262">
        <v>1489426.3058600002</v>
      </c>
      <c r="J26" s="265"/>
      <c r="K26" s="259">
        <f t="shared" si="3"/>
        <v>2332980.2059900002</v>
      </c>
      <c r="L26" s="351">
        <f t="shared" si="1"/>
        <v>0.19134250863320529</v>
      </c>
      <c r="M26" s="135"/>
    </row>
    <row r="27" spans="2:13" ht="19.899999999999999" customHeight="1">
      <c r="B27" s="244" t="s">
        <v>222</v>
      </c>
      <c r="C27" s="200"/>
      <c r="D27" s="250">
        <v>35905271.108475491</v>
      </c>
      <c r="E27" s="187">
        <v>10238440.167816315</v>
      </c>
      <c r="F27" s="190">
        <f t="shared" si="2"/>
        <v>46143711.276291803</v>
      </c>
      <c r="G27" s="349">
        <f t="shared" si="0"/>
        <v>4.0704252748753733</v>
      </c>
      <c r="H27" s="196"/>
      <c r="I27" s="262">
        <v>49054208.288003534</v>
      </c>
      <c r="J27" s="266">
        <v>11743062.614307165</v>
      </c>
      <c r="K27" s="259">
        <f t="shared" si="3"/>
        <v>60797270.902310699</v>
      </c>
      <c r="L27" s="351">
        <f t="shared" si="1"/>
        <v>4.9863699240277946</v>
      </c>
      <c r="M27" s="135"/>
    </row>
    <row r="28" spans="2:13" ht="19.899999999999999" customHeight="1">
      <c r="B28" s="244" t="s">
        <v>223</v>
      </c>
      <c r="C28" s="200"/>
      <c r="D28" s="250">
        <v>4325950.603289091</v>
      </c>
      <c r="E28" s="255"/>
      <c r="F28" s="190">
        <f t="shared" si="2"/>
        <v>4325950.603289091</v>
      </c>
      <c r="G28" s="349">
        <f t="shared" si="0"/>
        <v>0.38160039984771105</v>
      </c>
      <c r="H28" s="201"/>
      <c r="I28" s="258">
        <v>4796284.8292149696</v>
      </c>
      <c r="J28" s="265"/>
      <c r="K28" s="259">
        <f t="shared" si="3"/>
        <v>4796284.8292149696</v>
      </c>
      <c r="L28" s="351">
        <f t="shared" si="1"/>
        <v>0.39337374958650234</v>
      </c>
      <c r="M28" s="135"/>
    </row>
    <row r="29" spans="2:13" ht="19.899999999999999" customHeight="1">
      <c r="B29" s="244" t="s">
        <v>224</v>
      </c>
      <c r="C29" s="200"/>
      <c r="D29" s="252">
        <v>12144228.791949999</v>
      </c>
      <c r="E29" s="255"/>
      <c r="F29" s="190">
        <f t="shared" si="2"/>
        <v>12144228.791949999</v>
      </c>
      <c r="G29" s="349">
        <f t="shared" si="0"/>
        <v>1.0712657142517332</v>
      </c>
      <c r="H29" s="201"/>
      <c r="I29" s="263">
        <v>12689455.00076</v>
      </c>
      <c r="J29" s="265"/>
      <c r="K29" s="259">
        <f t="shared" si="3"/>
        <v>12689455.00076</v>
      </c>
      <c r="L29" s="351">
        <f t="shared" si="1"/>
        <v>1.0407427147472326</v>
      </c>
      <c r="M29" s="135"/>
    </row>
    <row r="30" spans="2:13" ht="19.899999999999999" customHeight="1">
      <c r="B30" s="244" t="s">
        <v>226</v>
      </c>
      <c r="C30" s="200"/>
      <c r="D30" s="252">
        <v>2010310.5890862513</v>
      </c>
      <c r="E30" s="255"/>
      <c r="F30" s="190">
        <f>+C30+D30+E30</f>
        <v>2010310.5890862513</v>
      </c>
      <c r="G30" s="349">
        <f>+F30/$F$37*100</f>
        <v>0.17733335281964049</v>
      </c>
      <c r="H30" s="201"/>
      <c r="I30" s="263">
        <v>2553160.9160256926</v>
      </c>
      <c r="J30" s="265"/>
      <c r="K30" s="259">
        <f t="shared" si="3"/>
        <v>2553160.9160256926</v>
      </c>
      <c r="L30" s="351">
        <f t="shared" si="1"/>
        <v>0.20940092563250082</v>
      </c>
      <c r="M30" s="135"/>
    </row>
    <row r="31" spans="2:13" ht="19.899999999999999" customHeight="1">
      <c r="B31" s="244" t="s">
        <v>225</v>
      </c>
      <c r="C31" s="199">
        <v>4289994.2442970704</v>
      </c>
      <c r="D31" s="188"/>
      <c r="E31" s="254"/>
      <c r="F31" s="190">
        <f t="shared" si="2"/>
        <v>4289994.2442970704</v>
      </c>
      <c r="G31" s="349">
        <f t="shared" si="0"/>
        <v>0.37842862045707482</v>
      </c>
      <c r="H31" s="201">
        <v>5464323.9809756409</v>
      </c>
      <c r="I31" s="260"/>
      <c r="J31" s="265"/>
      <c r="K31" s="259">
        <f t="shared" si="3"/>
        <v>5464323.9809756409</v>
      </c>
      <c r="L31" s="351">
        <f t="shared" si="1"/>
        <v>0.44816387889616915</v>
      </c>
      <c r="M31" s="135"/>
    </row>
    <row r="32" spans="2:13" ht="19.899999999999999" customHeight="1">
      <c r="B32" s="244" t="s">
        <v>237</v>
      </c>
      <c r="C32" s="199">
        <v>221017559.23955834</v>
      </c>
      <c r="D32" s="249">
        <v>92805533.705183029</v>
      </c>
      <c r="E32" s="255"/>
      <c r="F32" s="190">
        <f t="shared" si="2"/>
        <v>313823092.94474137</v>
      </c>
      <c r="G32" s="349">
        <f t="shared" si="0"/>
        <v>27.682936938324492</v>
      </c>
      <c r="H32" s="433"/>
      <c r="I32" s="434"/>
      <c r="J32" s="435"/>
      <c r="K32" s="436"/>
      <c r="L32" s="437"/>
      <c r="M32" s="135"/>
    </row>
    <row r="33" spans="2:13" ht="19.899999999999999" customHeight="1">
      <c r="B33" s="244" t="s">
        <v>227</v>
      </c>
      <c r="C33" s="438"/>
      <c r="D33" s="434"/>
      <c r="E33" s="439"/>
      <c r="F33" s="436"/>
      <c r="G33" s="440"/>
      <c r="H33" s="65">
        <v>238169122.30968222</v>
      </c>
      <c r="I33" s="258"/>
      <c r="J33" s="265"/>
      <c r="K33" s="259">
        <f t="shared" si="3"/>
        <v>238169122.30968222</v>
      </c>
      <c r="L33" s="351">
        <f t="shared" ref="L33:L34" si="4">+K33/$K$37*100</f>
        <v>19.533760820042996</v>
      </c>
      <c r="M33" s="135"/>
    </row>
    <row r="34" spans="2:13" ht="19.899999999999999" customHeight="1">
      <c r="B34" s="244" t="s">
        <v>228</v>
      </c>
      <c r="C34" s="438"/>
      <c r="D34" s="434"/>
      <c r="E34" s="439"/>
      <c r="F34" s="436"/>
      <c r="G34" s="440"/>
      <c r="H34" s="65"/>
      <c r="I34" s="258">
        <v>51582932.225095324</v>
      </c>
      <c r="J34" s="265"/>
      <c r="K34" s="259">
        <f t="shared" si="3"/>
        <v>51582932.225095324</v>
      </c>
      <c r="L34" s="351">
        <f t="shared" si="4"/>
        <v>4.2306435473669222</v>
      </c>
      <c r="M34" s="135"/>
    </row>
    <row r="35" spans="2:13" ht="19.899999999999999" customHeight="1">
      <c r="B35" s="244" t="s">
        <v>238</v>
      </c>
      <c r="C35" s="199">
        <v>51339422</v>
      </c>
      <c r="D35" s="188"/>
      <c r="E35" s="254"/>
      <c r="F35" s="190">
        <f t="shared" si="2"/>
        <v>51339422</v>
      </c>
      <c r="G35" s="349">
        <f>+F35/$F$37*100</f>
        <v>4.5287488831367853</v>
      </c>
      <c r="H35" s="65">
        <v>53594148</v>
      </c>
      <c r="I35" s="260"/>
      <c r="J35" s="265"/>
      <c r="K35" s="259">
        <f t="shared" si="3"/>
        <v>53594148</v>
      </c>
      <c r="L35" s="351">
        <f>+K35/$K$37*100</f>
        <v>4.3955961135245216</v>
      </c>
      <c r="M35" s="135"/>
    </row>
    <row r="36" spans="2:13" ht="19.899999999999999" customHeight="1">
      <c r="B36" s="244" t="s">
        <v>230</v>
      </c>
      <c r="C36" s="199">
        <v>95669661</v>
      </c>
      <c r="D36" s="188"/>
      <c r="E36" s="254"/>
      <c r="F36" s="190">
        <f t="shared" si="2"/>
        <v>95669661</v>
      </c>
      <c r="G36" s="349">
        <f>+F36/$F$37*100</f>
        <v>8.4392042902981039</v>
      </c>
      <c r="H36" s="65">
        <v>109459341</v>
      </c>
      <c r="I36" s="260"/>
      <c r="J36" s="265"/>
      <c r="K36" s="259">
        <f t="shared" si="3"/>
        <v>109459341</v>
      </c>
      <c r="L36" s="351">
        <f>+K36/$K$37*100</f>
        <v>8.9774550364818815</v>
      </c>
      <c r="M36" s="135"/>
    </row>
    <row r="37" spans="2:13" s="134" customFormat="1" ht="19.899999999999999" customHeight="1">
      <c r="B37" s="267" t="s">
        <v>239</v>
      </c>
      <c r="C37" s="268">
        <f t="shared" ref="C37:J37" si="5">SUM(C7:C36)</f>
        <v>818175896.18107712</v>
      </c>
      <c r="D37" s="269">
        <f t="shared" si="5"/>
        <v>305219329.91966641</v>
      </c>
      <c r="E37" s="270">
        <f t="shared" si="5"/>
        <v>10238440.167816315</v>
      </c>
      <c r="F37" s="271">
        <f t="shared" si="5"/>
        <v>1133633666.2685599</v>
      </c>
      <c r="G37" s="350">
        <f t="shared" si="5"/>
        <v>100</v>
      </c>
      <c r="H37" s="66">
        <f t="shared" si="5"/>
        <v>921171108.22519052</v>
      </c>
      <c r="I37" s="272">
        <f t="shared" si="5"/>
        <v>286354993.47475034</v>
      </c>
      <c r="J37" s="273">
        <f t="shared" si="5"/>
        <v>11743062.614307165</v>
      </c>
      <c r="K37" s="274">
        <f t="shared" ref="K37" si="6">+H37+I37+J37</f>
        <v>1219269164.3142481</v>
      </c>
      <c r="L37" s="352">
        <f>SUM(L7:L36)</f>
        <v>100</v>
      </c>
      <c r="M37" s="135"/>
    </row>
    <row r="38" spans="2:13" ht="19.899999999999999" customHeight="1">
      <c r="E38" s="131"/>
      <c r="I38" s="131"/>
      <c r="J38" s="131"/>
      <c r="M38" s="5"/>
    </row>
    <row r="39" spans="2:13">
      <c r="B39" s="449" t="s">
        <v>240</v>
      </c>
      <c r="D39" s="135"/>
      <c r="E39" s="135"/>
      <c r="H39" s="135"/>
    </row>
    <row r="40" spans="2:13">
      <c r="B40" s="140"/>
      <c r="C40" s="135"/>
      <c r="D40" s="135"/>
      <c r="H40" s="135"/>
      <c r="I40" s="135"/>
    </row>
    <row r="41" spans="2:13">
      <c r="B41" s="140"/>
      <c r="E41" s="141"/>
      <c r="F41" s="141"/>
      <c r="G41" s="141"/>
      <c r="H41" s="141"/>
      <c r="I41" s="141"/>
    </row>
    <row r="42" spans="2:13">
      <c r="B42" s="136"/>
      <c r="D42" s="135"/>
      <c r="I42" s="138"/>
    </row>
    <row r="43" spans="2:13">
      <c r="B43" s="142"/>
      <c r="D43" s="135"/>
    </row>
    <row r="44" spans="2:13">
      <c r="C44" s="135"/>
      <c r="E44" s="135"/>
    </row>
    <row r="45" spans="2:13">
      <c r="C45" s="135"/>
      <c r="I45" s="135"/>
      <c r="J45" s="135"/>
    </row>
    <row r="46" spans="2:13">
      <c r="C46" s="135"/>
    </row>
    <row r="47" spans="2:13">
      <c r="C47" s="135"/>
    </row>
    <row r="48" spans="2:13">
      <c r="B48" s="143"/>
      <c r="C48" s="144"/>
    </row>
    <row r="50" spans="4:4">
      <c r="D50" s="135"/>
    </row>
    <row r="51" spans="4:4">
      <c r="D51" s="135"/>
    </row>
  </sheetData>
  <sheetProtection selectLockedCells="1" selectUnlockedCells="1"/>
  <mergeCells count="5">
    <mergeCell ref="B5:B6"/>
    <mergeCell ref="C5:G5"/>
    <mergeCell ref="H5:L5"/>
    <mergeCell ref="B2:G2"/>
    <mergeCell ref="H2:L2"/>
  </mergeCells>
  <pageMargins left="0.31" right="0.2" top="0.18" bottom="0.23" header="0.3" footer="0.3"/>
  <pageSetup paperSize="9" scale="66" orientation="landscape"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2:K75"/>
  <sheetViews>
    <sheetView showGridLines="0" view="pageBreakPreview" zoomScaleNormal="100" zoomScaleSheetLayoutView="100" workbookViewId="0"/>
  </sheetViews>
  <sheetFormatPr defaultColWidth="9.140625" defaultRowHeight="12.75" customHeight="1"/>
  <cols>
    <col min="1" max="1" width="3.7109375" style="15" customWidth="1"/>
    <col min="2" max="2" width="22.28515625" style="15" customWidth="1"/>
    <col min="3" max="3" width="16.85546875" style="15" customWidth="1"/>
    <col min="4" max="4" width="11.5703125" style="15" customWidth="1"/>
    <col min="5" max="5" width="15.7109375" style="15" customWidth="1"/>
    <col min="6" max="6" width="15.42578125" style="15" customWidth="1"/>
    <col min="7" max="7" width="16" style="15" bestFit="1" customWidth="1"/>
    <col min="8" max="8" width="16.7109375" style="15" customWidth="1"/>
    <col min="9" max="9" width="15.140625" style="15" customWidth="1"/>
    <col min="10" max="10" width="10.5703125" style="15" customWidth="1"/>
    <col min="11" max="11" width="4" style="15" customWidth="1"/>
    <col min="12" max="16384" width="9.140625" style="15"/>
  </cols>
  <sheetData>
    <row r="2" spans="2:11" ht="13.9">
      <c r="B2" s="525" t="s">
        <v>80</v>
      </c>
      <c r="C2" s="525"/>
      <c r="D2" s="525"/>
      <c r="E2" s="525"/>
      <c r="F2" s="525"/>
      <c r="G2" s="525"/>
      <c r="H2" s="558"/>
      <c r="I2" s="558"/>
      <c r="J2" s="558"/>
    </row>
    <row r="3" spans="2:11" ht="13.15" customHeight="1">
      <c r="B3" s="364" t="s">
        <v>32</v>
      </c>
      <c r="C3" s="364"/>
      <c r="D3" s="364"/>
      <c r="E3" s="364"/>
      <c r="F3" s="364"/>
      <c r="G3" s="364"/>
      <c r="H3" s="368"/>
      <c r="I3" s="368"/>
      <c r="J3" s="368"/>
    </row>
    <row r="4" spans="2:11" ht="13.15">
      <c r="B4" s="558"/>
      <c r="C4" s="558"/>
      <c r="D4" s="558"/>
      <c r="E4" s="558"/>
      <c r="F4" s="558"/>
      <c r="G4" s="558"/>
      <c r="H4" s="558"/>
      <c r="I4" s="558"/>
      <c r="J4" s="558"/>
    </row>
    <row r="5" spans="2:11" ht="19.899999999999999" customHeight="1">
      <c r="B5" s="587" t="s">
        <v>196</v>
      </c>
      <c r="C5" s="589" t="s">
        <v>88</v>
      </c>
      <c r="D5" s="590"/>
      <c r="E5" s="590" t="s">
        <v>89</v>
      </c>
      <c r="F5" s="590"/>
      <c r="G5" s="590"/>
      <c r="H5" s="590"/>
      <c r="I5" s="590"/>
      <c r="J5" s="591"/>
    </row>
    <row r="6" spans="2:11" ht="19.899999999999999" customHeight="1">
      <c r="B6" s="587"/>
      <c r="C6" s="592" t="s">
        <v>241</v>
      </c>
      <c r="D6" s="593" t="s">
        <v>124</v>
      </c>
      <c r="E6" s="596" t="s">
        <v>242</v>
      </c>
      <c r="F6" s="596" t="s">
        <v>243</v>
      </c>
      <c r="G6" s="597" t="s">
        <v>151</v>
      </c>
      <c r="H6" s="583" t="s">
        <v>244</v>
      </c>
      <c r="I6" s="583" t="s">
        <v>241</v>
      </c>
      <c r="J6" s="570" t="s">
        <v>124</v>
      </c>
    </row>
    <row r="7" spans="2:11" ht="19.899999999999999" customHeight="1">
      <c r="B7" s="587"/>
      <c r="C7" s="592"/>
      <c r="D7" s="594"/>
      <c r="E7" s="592"/>
      <c r="F7" s="592"/>
      <c r="G7" s="598"/>
      <c r="H7" s="584"/>
      <c r="I7" s="584"/>
      <c r="J7" s="570"/>
    </row>
    <row r="8" spans="2:11" ht="19.899999999999999" customHeight="1">
      <c r="B8" s="587"/>
      <c r="C8" s="592"/>
      <c r="D8" s="594"/>
      <c r="E8" s="592"/>
      <c r="F8" s="592"/>
      <c r="G8" s="598"/>
      <c r="H8" s="584"/>
      <c r="I8" s="584"/>
      <c r="J8" s="570"/>
    </row>
    <row r="9" spans="2:11" ht="19.899999999999999" customHeight="1">
      <c r="B9" s="588"/>
      <c r="C9" s="276" t="s">
        <v>149</v>
      </c>
      <c r="D9" s="595"/>
      <c r="E9" s="276" t="s">
        <v>149</v>
      </c>
      <c r="F9" s="276" t="s">
        <v>149</v>
      </c>
      <c r="G9" s="277" t="s">
        <v>149</v>
      </c>
      <c r="H9" s="248" t="s">
        <v>149</v>
      </c>
      <c r="I9" s="248" t="s">
        <v>149</v>
      </c>
      <c r="J9" s="585"/>
    </row>
    <row r="10" spans="2:11" ht="19.899999999999999" customHeight="1">
      <c r="B10" s="46" t="s">
        <v>202</v>
      </c>
      <c r="C10" s="275">
        <v>24680136.637187302</v>
      </c>
      <c r="D10" s="353">
        <f t="shared" ref="D10:D39" si="0">C10/$C$40*100</f>
        <v>7.311073137607405</v>
      </c>
      <c r="E10" s="280">
        <v>3201921.7</v>
      </c>
      <c r="F10" s="280">
        <v>6080848</v>
      </c>
      <c r="G10" s="470">
        <v>18009003</v>
      </c>
      <c r="H10" s="281">
        <f>+F10+G10</f>
        <v>24089851</v>
      </c>
      <c r="I10" s="278">
        <f>+H10+E10</f>
        <v>27291772.699999999</v>
      </c>
      <c r="J10" s="355">
        <f t="shared" ref="J10:J39" si="1">I10/$I$40*100</f>
        <v>9.1009483616490492</v>
      </c>
      <c r="K10" s="146"/>
    </row>
    <row r="11" spans="2:11" ht="19.899999999999999" customHeight="1">
      <c r="B11" s="203" t="s">
        <v>203</v>
      </c>
      <c r="C11" s="275">
        <v>9961358.0070099961</v>
      </c>
      <c r="D11" s="353">
        <f t="shared" si="0"/>
        <v>2.9508838629931167</v>
      </c>
      <c r="E11" s="280">
        <v>8619972</v>
      </c>
      <c r="F11" s="279"/>
      <c r="G11" s="470">
        <v>1688975.313839996</v>
      </c>
      <c r="H11" s="281">
        <f t="shared" ref="H11:H39" si="2">+F11+G11</f>
        <v>1688975.313839996</v>
      </c>
      <c r="I11" s="278">
        <f t="shared" ref="I11:I39" si="3">+H11+E11</f>
        <v>10308947.313839996</v>
      </c>
      <c r="J11" s="355">
        <f t="shared" si="1"/>
        <v>3.4377098987864017</v>
      </c>
      <c r="K11" s="147"/>
    </row>
    <row r="12" spans="2:11" ht="19.899999999999999" customHeight="1">
      <c r="B12" s="203" t="s">
        <v>204</v>
      </c>
      <c r="C12" s="275">
        <v>1851249.0690885833</v>
      </c>
      <c r="D12" s="353">
        <f t="shared" si="0"/>
        <v>0.54840123209207414</v>
      </c>
      <c r="E12" s="280">
        <v>1334623.5</v>
      </c>
      <c r="F12" s="279"/>
      <c r="G12" s="470">
        <v>-363509</v>
      </c>
      <c r="H12" s="281">
        <f t="shared" si="2"/>
        <v>-363509</v>
      </c>
      <c r="I12" s="278">
        <f t="shared" si="3"/>
        <v>971114.5</v>
      </c>
      <c r="J12" s="355">
        <f t="shared" si="1"/>
        <v>0.32383616172168384</v>
      </c>
      <c r="K12" s="147"/>
    </row>
    <row r="13" spans="2:11" ht="19.899999999999999" customHeight="1">
      <c r="B13" s="203" t="s">
        <v>206</v>
      </c>
      <c r="C13" s="275">
        <v>3257956.0655317958</v>
      </c>
      <c r="D13" s="353">
        <f t="shared" si="0"/>
        <v>0.96511439237028462</v>
      </c>
      <c r="E13" s="280">
        <v>1966338.648</v>
      </c>
      <c r="F13" s="279"/>
      <c r="G13" s="470">
        <v>2162532.2437030901</v>
      </c>
      <c r="H13" s="281">
        <f t="shared" si="2"/>
        <v>2162532.2437030901</v>
      </c>
      <c r="I13" s="278">
        <f t="shared" si="3"/>
        <v>4128870.8917030902</v>
      </c>
      <c r="J13" s="355">
        <f t="shared" si="1"/>
        <v>1.3768486638944377</v>
      </c>
      <c r="K13" s="147"/>
    </row>
    <row r="14" spans="2:11" ht="19.899999999999999" customHeight="1">
      <c r="B14" s="204" t="s">
        <v>205</v>
      </c>
      <c r="C14" s="275">
        <v>610507.12224452337</v>
      </c>
      <c r="D14" s="353">
        <f t="shared" si="0"/>
        <v>0.18085241128829577</v>
      </c>
      <c r="E14" s="280">
        <v>499999.99999999994</v>
      </c>
      <c r="F14" s="279"/>
      <c r="G14" s="470">
        <v>137714</v>
      </c>
      <c r="H14" s="281">
        <f t="shared" si="2"/>
        <v>137714</v>
      </c>
      <c r="I14" s="278">
        <f t="shared" si="3"/>
        <v>637714</v>
      </c>
      <c r="J14" s="355">
        <f t="shared" si="1"/>
        <v>0.21265757440155808</v>
      </c>
      <c r="K14" s="147"/>
    </row>
    <row r="15" spans="2:11" ht="19.899999999999999" customHeight="1">
      <c r="B15" s="203" t="s">
        <v>207</v>
      </c>
      <c r="C15" s="275">
        <v>1410477.6372466995</v>
      </c>
      <c r="D15" s="353">
        <f t="shared" si="0"/>
        <v>0.41783014885470005</v>
      </c>
      <c r="E15" s="280">
        <v>675564.87</v>
      </c>
      <c r="F15" s="279"/>
      <c r="G15" s="470">
        <v>1010804</v>
      </c>
      <c r="H15" s="281">
        <f t="shared" si="2"/>
        <v>1010804</v>
      </c>
      <c r="I15" s="278">
        <f t="shared" si="3"/>
        <v>1686368.87</v>
      </c>
      <c r="J15" s="355">
        <f t="shared" si="1"/>
        <v>0.56235101227273743</v>
      </c>
      <c r="K15" s="147"/>
    </row>
    <row r="16" spans="2:11" ht="19.899999999999999" customHeight="1">
      <c r="B16" s="46" t="s">
        <v>209</v>
      </c>
      <c r="C16" s="275">
        <v>20204542</v>
      </c>
      <c r="D16" s="353">
        <f t="shared" si="0"/>
        <v>5.9852539086548306</v>
      </c>
      <c r="E16" s="280">
        <v>500200</v>
      </c>
      <c r="F16" s="279"/>
      <c r="G16" s="470">
        <v>19429233.370791398</v>
      </c>
      <c r="H16" s="281">
        <f t="shared" si="2"/>
        <v>19429233.370791398</v>
      </c>
      <c r="I16" s="278">
        <f t="shared" si="3"/>
        <v>19929433.370791398</v>
      </c>
      <c r="J16" s="355">
        <f t="shared" si="1"/>
        <v>6.6458396080844491</v>
      </c>
      <c r="K16" s="147"/>
    </row>
    <row r="17" spans="2:11" ht="19.899999999999999" customHeight="1">
      <c r="B17" s="46" t="s">
        <v>208</v>
      </c>
      <c r="C17" s="275">
        <v>54373317.821112432</v>
      </c>
      <c r="D17" s="353">
        <f t="shared" si="0"/>
        <v>16.107175951592694</v>
      </c>
      <c r="E17" s="280">
        <v>500000.5</v>
      </c>
      <c r="F17" s="280">
        <v>3456184.2829999998</v>
      </c>
      <c r="G17" s="470">
        <v>56789269</v>
      </c>
      <c r="H17" s="281">
        <f t="shared" si="2"/>
        <v>60245453.283</v>
      </c>
      <c r="I17" s="278">
        <f t="shared" si="3"/>
        <v>60745453.783</v>
      </c>
      <c r="J17" s="355">
        <f t="shared" si="1"/>
        <v>20.256699488194911</v>
      </c>
      <c r="K17" s="147"/>
    </row>
    <row r="18" spans="2:11" ht="19.899999999999999" customHeight="1">
      <c r="B18" s="46" t="s">
        <v>245</v>
      </c>
      <c r="C18" s="275">
        <v>4783510.2851304132</v>
      </c>
      <c r="D18" s="353">
        <f t="shared" si="0"/>
        <v>1.4170340328015052</v>
      </c>
      <c r="E18" s="280">
        <v>1250000.07</v>
      </c>
      <c r="F18" s="279"/>
      <c r="G18" s="470">
        <v>3438083.1632466712</v>
      </c>
      <c r="H18" s="281">
        <f t="shared" si="2"/>
        <v>3438083.1632466712</v>
      </c>
      <c r="I18" s="278">
        <f t="shared" si="3"/>
        <v>4688083.233246671</v>
      </c>
      <c r="J18" s="355">
        <f t="shared" si="1"/>
        <v>1.5633284026614611</v>
      </c>
      <c r="K18" s="147"/>
    </row>
    <row r="19" spans="2:11" ht="19.899999999999999" customHeight="1">
      <c r="B19" s="46" t="s">
        <v>246</v>
      </c>
      <c r="C19" s="275">
        <v>597624.44837347546</v>
      </c>
      <c r="D19" s="353">
        <f t="shared" si="0"/>
        <v>0.17703613700003845</v>
      </c>
      <c r="E19" s="280">
        <v>500000</v>
      </c>
      <c r="F19" s="279"/>
      <c r="G19" s="470">
        <v>106934</v>
      </c>
      <c r="H19" s="281">
        <f t="shared" si="2"/>
        <v>106934</v>
      </c>
      <c r="I19" s="278">
        <f t="shared" si="3"/>
        <v>606934</v>
      </c>
      <c r="J19" s="355">
        <f t="shared" si="1"/>
        <v>0.20239341187716633</v>
      </c>
      <c r="K19" s="147"/>
    </row>
    <row r="20" spans="2:11" ht="19.899999999999999" customHeight="1">
      <c r="B20" s="46" t="s">
        <v>213</v>
      </c>
      <c r="C20" s="275">
        <v>4927310.2221609093</v>
      </c>
      <c r="D20" s="353">
        <f t="shared" si="0"/>
        <v>1.4596323324895701</v>
      </c>
      <c r="E20" s="280">
        <v>2198315.5150000001</v>
      </c>
      <c r="F20" s="279"/>
      <c r="G20" s="470">
        <v>2773804.1700666361</v>
      </c>
      <c r="H20" s="281">
        <f t="shared" si="2"/>
        <v>2773804.1700666361</v>
      </c>
      <c r="I20" s="278">
        <f t="shared" si="3"/>
        <v>4972119.6850666367</v>
      </c>
      <c r="J20" s="355">
        <f t="shared" si="1"/>
        <v>1.6580456315221399</v>
      </c>
      <c r="K20" s="147"/>
    </row>
    <row r="21" spans="2:11" ht="19.899999999999999" customHeight="1">
      <c r="B21" s="46" t="s">
        <v>212</v>
      </c>
      <c r="C21" s="275">
        <v>1302752.0775394116</v>
      </c>
      <c r="D21" s="353">
        <f t="shared" si="0"/>
        <v>0.38591827343084367</v>
      </c>
      <c r="E21" s="280">
        <v>544260.04</v>
      </c>
      <c r="F21" s="279"/>
      <c r="G21" s="470">
        <v>870722</v>
      </c>
      <c r="H21" s="281">
        <f t="shared" si="2"/>
        <v>870722</v>
      </c>
      <c r="I21" s="278">
        <f t="shared" si="3"/>
        <v>1414982.04</v>
      </c>
      <c r="J21" s="355">
        <f t="shared" si="1"/>
        <v>0.47185203468665965</v>
      </c>
      <c r="K21" s="147"/>
    </row>
    <row r="22" spans="2:11" ht="19.899999999999999" customHeight="1">
      <c r="B22" s="184" t="s">
        <v>214</v>
      </c>
      <c r="C22" s="275">
        <v>9300007.1485621519</v>
      </c>
      <c r="D22" s="353">
        <f t="shared" si="0"/>
        <v>2.7549698546222667</v>
      </c>
      <c r="E22" s="280">
        <v>3131949</v>
      </c>
      <c r="F22" s="279"/>
      <c r="G22" s="470">
        <v>7864306.5160760097</v>
      </c>
      <c r="H22" s="281">
        <f t="shared" si="2"/>
        <v>7864306.5160760097</v>
      </c>
      <c r="I22" s="278">
        <f t="shared" si="3"/>
        <v>10996255.51607601</v>
      </c>
      <c r="J22" s="355">
        <f t="shared" si="1"/>
        <v>3.6669055807908837</v>
      </c>
      <c r="K22" s="147"/>
    </row>
    <row r="23" spans="2:11" ht="19.899999999999999" customHeight="1">
      <c r="B23" s="46" t="s">
        <v>216</v>
      </c>
      <c r="C23" s="275">
        <v>2639020.7347299997</v>
      </c>
      <c r="D23" s="353">
        <f t="shared" si="0"/>
        <v>0.78176526681792002</v>
      </c>
      <c r="E23" s="280">
        <v>1150000</v>
      </c>
      <c r="F23" s="279"/>
      <c r="G23" s="470">
        <v>1707586.7520400002</v>
      </c>
      <c r="H23" s="281">
        <f t="shared" si="2"/>
        <v>1707586.7520400002</v>
      </c>
      <c r="I23" s="278">
        <f t="shared" si="3"/>
        <v>2857586.7520400002</v>
      </c>
      <c r="J23" s="355">
        <f t="shared" si="1"/>
        <v>0.95291536226404483</v>
      </c>
      <c r="K23" s="147"/>
    </row>
    <row r="24" spans="2:11" ht="19.899999999999999" customHeight="1">
      <c r="B24" s="46" t="s">
        <v>215</v>
      </c>
      <c r="C24" s="275">
        <v>8787655.9992870837</v>
      </c>
      <c r="D24" s="353">
        <f t="shared" si="0"/>
        <v>2.603194490508475</v>
      </c>
      <c r="E24" s="280">
        <v>1171875</v>
      </c>
      <c r="F24" s="280">
        <v>381156</v>
      </c>
      <c r="G24" s="470">
        <v>9256555</v>
      </c>
      <c r="H24" s="281">
        <f t="shared" si="2"/>
        <v>9637711</v>
      </c>
      <c r="I24" s="278">
        <f t="shared" si="3"/>
        <v>10809586</v>
      </c>
      <c r="J24" s="355">
        <f t="shared" si="1"/>
        <v>3.6046571645675658</v>
      </c>
      <c r="K24" s="147"/>
    </row>
    <row r="25" spans="2:11" ht="19.899999999999999" customHeight="1">
      <c r="B25" s="46" t="s">
        <v>217</v>
      </c>
      <c r="C25" s="275">
        <v>15591916.312000001</v>
      </c>
      <c r="D25" s="353">
        <f t="shared" si="0"/>
        <v>4.618841548094335</v>
      </c>
      <c r="E25" s="280">
        <v>4853751.6210000003</v>
      </c>
      <c r="F25" s="280">
        <v>1795828.6910000001</v>
      </c>
      <c r="G25" s="470">
        <v>10538110.616663599</v>
      </c>
      <c r="H25" s="281">
        <f t="shared" si="2"/>
        <v>12333939.307663599</v>
      </c>
      <c r="I25" s="278">
        <f t="shared" si="3"/>
        <v>17187690.9286636</v>
      </c>
      <c r="J25" s="355">
        <f t="shared" si="1"/>
        <v>5.7315546819628622</v>
      </c>
      <c r="K25" s="147"/>
    </row>
    <row r="26" spans="2:11" ht="19.899999999999999" customHeight="1">
      <c r="B26" s="46" t="s">
        <v>218</v>
      </c>
      <c r="C26" s="275">
        <v>391753.12019899976</v>
      </c>
      <c r="D26" s="353">
        <f t="shared" si="0"/>
        <v>0.11605023731291653</v>
      </c>
      <c r="E26" s="280">
        <v>1970000</v>
      </c>
      <c r="F26" s="280"/>
      <c r="G26" s="470">
        <v>-1682725</v>
      </c>
      <c r="H26" s="281">
        <f t="shared" si="2"/>
        <v>-1682725</v>
      </c>
      <c r="I26" s="278">
        <f t="shared" si="3"/>
        <v>287275</v>
      </c>
      <c r="J26" s="355">
        <f t="shared" si="1"/>
        <v>9.5797182884816076E-2</v>
      </c>
      <c r="K26" s="147"/>
    </row>
    <row r="27" spans="2:11" ht="19.899999999999999" customHeight="1">
      <c r="B27" s="46" t="s">
        <v>220</v>
      </c>
      <c r="C27" s="275">
        <v>6121592.693739986</v>
      </c>
      <c r="D27" s="353">
        <f t="shared" si="0"/>
        <v>1.8134183193759159</v>
      </c>
      <c r="E27" s="280">
        <v>800000</v>
      </c>
      <c r="F27" s="279"/>
      <c r="G27" s="470">
        <v>5956219.5214900235</v>
      </c>
      <c r="H27" s="281">
        <f t="shared" si="2"/>
        <v>5956219.5214900235</v>
      </c>
      <c r="I27" s="278">
        <f t="shared" si="3"/>
        <v>6756219.5214900235</v>
      </c>
      <c r="J27" s="355">
        <f t="shared" si="1"/>
        <v>2.2529868492216321</v>
      </c>
      <c r="K27" s="147"/>
    </row>
    <row r="28" spans="2:11" ht="19.899999999999999" customHeight="1">
      <c r="B28" s="46" t="s">
        <v>219</v>
      </c>
      <c r="C28" s="275">
        <v>4760713.0059899995</v>
      </c>
      <c r="D28" s="353">
        <f t="shared" si="0"/>
        <v>1.410280724358193</v>
      </c>
      <c r="E28" s="280">
        <v>1350000</v>
      </c>
      <c r="F28" s="280">
        <v>256134.38</v>
      </c>
      <c r="G28" s="470">
        <v>4121029</v>
      </c>
      <c r="H28" s="281">
        <f t="shared" si="2"/>
        <v>4377163.38</v>
      </c>
      <c r="I28" s="278">
        <f t="shared" si="3"/>
        <v>5727163.3799999999</v>
      </c>
      <c r="J28" s="355">
        <f t="shared" si="1"/>
        <v>1.9098289712821559</v>
      </c>
      <c r="K28" s="147"/>
    </row>
    <row r="29" spans="2:11" ht="19.899999999999999" customHeight="1">
      <c r="B29" s="46" t="s">
        <v>236</v>
      </c>
      <c r="C29" s="275">
        <v>950123.05027000001</v>
      </c>
      <c r="D29" s="353">
        <f t="shared" si="0"/>
        <v>0.28145788705982883</v>
      </c>
      <c r="E29" s="280">
        <v>2280021.9132500002</v>
      </c>
      <c r="F29" s="279">
        <v>35432</v>
      </c>
      <c r="G29" s="470">
        <v>-1350962.3155500002</v>
      </c>
      <c r="H29" s="281">
        <f t="shared" si="2"/>
        <v>-1315530.3155500002</v>
      </c>
      <c r="I29" s="278">
        <f t="shared" si="3"/>
        <v>964491.59770000004</v>
      </c>
      <c r="J29" s="355">
        <f t="shared" si="1"/>
        <v>0.32162763197540811</v>
      </c>
      <c r="K29" s="151"/>
    </row>
    <row r="30" spans="2:11" ht="19.899999999999999" customHeight="1">
      <c r="B30" s="46" t="s">
        <v>247</v>
      </c>
      <c r="C30" s="275">
        <v>22944840.46693629</v>
      </c>
      <c r="D30" s="353">
        <f t="shared" si="0"/>
        <v>6.7970209910322126</v>
      </c>
      <c r="E30" s="280"/>
      <c r="F30" s="279"/>
      <c r="G30" s="470">
        <v>27979898.326830693</v>
      </c>
      <c r="H30" s="281">
        <f t="shared" si="2"/>
        <v>27979898.326830693</v>
      </c>
      <c r="I30" s="278">
        <f t="shared" si="3"/>
        <v>27979898.326830693</v>
      </c>
      <c r="J30" s="355">
        <f t="shared" si="1"/>
        <v>9.3304166290626025</v>
      </c>
      <c r="K30" s="147"/>
    </row>
    <row r="31" spans="2:11" ht="19.899999999999999" customHeight="1">
      <c r="B31" s="46" t="s">
        <v>223</v>
      </c>
      <c r="C31" s="275">
        <v>1494306.7277303259</v>
      </c>
      <c r="D31" s="353">
        <f t="shared" si="0"/>
        <v>0.4426630993603885</v>
      </c>
      <c r="E31" s="280">
        <v>825000</v>
      </c>
      <c r="F31" s="279"/>
      <c r="G31" s="470">
        <v>692203.45</v>
      </c>
      <c r="H31" s="281">
        <f t="shared" si="2"/>
        <v>692203.45</v>
      </c>
      <c r="I31" s="278">
        <f t="shared" si="3"/>
        <v>1517203.45</v>
      </c>
      <c r="J31" s="355">
        <f t="shared" si="1"/>
        <v>0.50593966190278961</v>
      </c>
      <c r="K31" s="147"/>
    </row>
    <row r="32" spans="2:11" ht="19.899999999999999" customHeight="1">
      <c r="B32" s="46" t="s">
        <v>224</v>
      </c>
      <c r="C32" s="275">
        <v>5248551.683746404</v>
      </c>
      <c r="D32" s="353">
        <f t="shared" si="0"/>
        <v>1.5547946832905224</v>
      </c>
      <c r="E32" s="280">
        <v>1435000</v>
      </c>
      <c r="F32" s="279"/>
      <c r="G32" s="470">
        <v>4202946.2897666646</v>
      </c>
      <c r="H32" s="281">
        <f t="shared" si="2"/>
        <v>4202946.2897666646</v>
      </c>
      <c r="I32" s="278">
        <f t="shared" si="3"/>
        <v>5637946.2897666646</v>
      </c>
      <c r="J32" s="355">
        <f t="shared" si="1"/>
        <v>1.8800778759570007</v>
      </c>
      <c r="K32" s="147"/>
    </row>
    <row r="33" spans="2:11" ht="19.899999999999999" customHeight="1">
      <c r="B33" s="46" t="s">
        <v>248</v>
      </c>
      <c r="C33" s="275">
        <v>765994.17603733554</v>
      </c>
      <c r="D33" s="353">
        <f t="shared" si="0"/>
        <v>0.22691282168802931</v>
      </c>
      <c r="E33" s="280">
        <v>574703.75199999998</v>
      </c>
      <c r="F33" s="280"/>
      <c r="G33" s="470">
        <v>295901.23777219333</v>
      </c>
      <c r="H33" s="281">
        <f t="shared" si="2"/>
        <v>295901.23777219333</v>
      </c>
      <c r="I33" s="278">
        <f t="shared" si="3"/>
        <v>870604.98977219337</v>
      </c>
      <c r="J33" s="355">
        <f t="shared" si="1"/>
        <v>0.2903193992712218</v>
      </c>
      <c r="K33" s="147"/>
    </row>
    <row r="34" spans="2:11" ht="19.899999999999999" customHeight="1">
      <c r="B34" s="46" t="s">
        <v>225</v>
      </c>
      <c r="C34" s="275">
        <v>1233642.56</v>
      </c>
      <c r="D34" s="353">
        <f t="shared" si="0"/>
        <v>0.3654457475018712</v>
      </c>
      <c r="E34" s="280">
        <v>1045345.56</v>
      </c>
      <c r="F34" s="280"/>
      <c r="G34" s="470">
        <v>81730</v>
      </c>
      <c r="H34" s="281">
        <f t="shared" si="2"/>
        <v>81730</v>
      </c>
      <c r="I34" s="278">
        <f t="shared" si="3"/>
        <v>1127075.56</v>
      </c>
      <c r="J34" s="355">
        <f t="shared" si="1"/>
        <v>0.37584427307049517</v>
      </c>
      <c r="K34" s="147"/>
    </row>
    <row r="35" spans="2:11" ht="19.899999999999999" customHeight="1">
      <c r="B35" s="46" t="s">
        <v>249</v>
      </c>
      <c r="C35" s="275">
        <v>91886735.21381101</v>
      </c>
      <c r="D35" s="353">
        <f t="shared" si="0"/>
        <v>27.219891502217365</v>
      </c>
      <c r="E35" s="471"/>
      <c r="F35" s="471"/>
      <c r="G35" s="472"/>
      <c r="H35" s="443"/>
      <c r="I35" s="444"/>
      <c r="J35" s="445"/>
      <c r="K35" s="147"/>
    </row>
    <row r="36" spans="2:11" ht="19.899999999999999" customHeight="1">
      <c r="B36" s="46" t="s">
        <v>227</v>
      </c>
      <c r="C36" s="441"/>
      <c r="D36" s="442"/>
      <c r="E36" s="280">
        <v>12500000</v>
      </c>
      <c r="F36" s="280">
        <v>98236.6300562916</v>
      </c>
      <c r="G36" s="470">
        <v>1252786</v>
      </c>
      <c r="H36" s="281">
        <f t="shared" si="2"/>
        <v>1351022.6300562916</v>
      </c>
      <c r="I36" s="278">
        <f t="shared" si="3"/>
        <v>13851022.630056292</v>
      </c>
      <c r="J36" s="355">
        <f t="shared" si="1"/>
        <v>4.6188806823887516</v>
      </c>
      <c r="K36" s="147"/>
    </row>
    <row r="37" spans="2:11" ht="19.899999999999999" customHeight="1">
      <c r="B37" s="46" t="s">
        <v>228</v>
      </c>
      <c r="C37" s="441"/>
      <c r="D37" s="442"/>
      <c r="E37" s="280">
        <v>15000000.01</v>
      </c>
      <c r="F37" s="280"/>
      <c r="G37" s="470">
        <v>6903977.7791597284</v>
      </c>
      <c r="H37" s="281">
        <f t="shared" si="2"/>
        <v>6903977.7791597284</v>
      </c>
      <c r="I37" s="278">
        <f t="shared" si="3"/>
        <v>21903977.78915973</v>
      </c>
      <c r="J37" s="355">
        <f t="shared" si="1"/>
        <v>7.3042881078168449</v>
      </c>
      <c r="K37" s="147"/>
    </row>
    <row r="38" spans="2:11" ht="19.899999999999999" customHeight="1">
      <c r="B38" s="205" t="s">
        <v>229</v>
      </c>
      <c r="C38" s="275">
        <v>13333346</v>
      </c>
      <c r="D38" s="353">
        <f t="shared" si="0"/>
        <v>3.9497782855927768</v>
      </c>
      <c r="E38" s="280">
        <v>1062500</v>
      </c>
      <c r="F38" s="280">
        <v>798004</v>
      </c>
      <c r="G38" s="470">
        <v>8494050</v>
      </c>
      <c r="H38" s="281">
        <f t="shared" si="2"/>
        <v>9292054</v>
      </c>
      <c r="I38" s="278">
        <f t="shared" si="3"/>
        <v>10354554</v>
      </c>
      <c r="J38" s="355">
        <f t="shared" si="1"/>
        <v>3.4529182951134065</v>
      </c>
      <c r="K38" s="147"/>
    </row>
    <row r="39" spans="2:11" ht="19.899999999999999" customHeight="1">
      <c r="B39" s="46" t="s">
        <v>230</v>
      </c>
      <c r="C39" s="275">
        <v>24161071</v>
      </c>
      <c r="D39" s="353">
        <f t="shared" si="0"/>
        <v>7.157308719991617</v>
      </c>
      <c r="E39" s="280">
        <v>1000000</v>
      </c>
      <c r="F39" s="280">
        <v>3381934</v>
      </c>
      <c r="G39" s="470">
        <v>19286058</v>
      </c>
      <c r="H39" s="281">
        <f t="shared" si="2"/>
        <v>22667992</v>
      </c>
      <c r="I39" s="278">
        <f t="shared" si="3"/>
        <v>23667992</v>
      </c>
      <c r="J39" s="355">
        <f t="shared" si="1"/>
        <v>7.8925314007148684</v>
      </c>
      <c r="K39" s="147"/>
    </row>
    <row r="40" spans="2:11" ht="19.899999999999999" customHeight="1">
      <c r="B40" s="52" t="s">
        <v>130</v>
      </c>
      <c r="C40" s="284">
        <f t="shared" ref="C40:J40" si="4">SUM(C10:C39)</f>
        <v>337572011.28566515</v>
      </c>
      <c r="D40" s="354">
        <f t="shared" si="4"/>
        <v>100</v>
      </c>
      <c r="E40" s="473">
        <f t="shared" si="4"/>
        <v>71941343.699249998</v>
      </c>
      <c r="F40" s="473">
        <f t="shared" si="4"/>
        <v>16283757.984056292</v>
      </c>
      <c r="G40" s="474">
        <f t="shared" si="4"/>
        <v>211653236.43589669</v>
      </c>
      <c r="H40" s="475">
        <f t="shared" si="4"/>
        <v>227936994.41995299</v>
      </c>
      <c r="I40" s="475">
        <f t="shared" si="4"/>
        <v>299878338.11920297</v>
      </c>
      <c r="J40" s="476">
        <f t="shared" si="4"/>
        <v>100</v>
      </c>
      <c r="K40" s="152"/>
    </row>
    <row r="41" spans="2:11" ht="17.25" customHeight="1">
      <c r="C41" s="153"/>
      <c r="D41" s="153"/>
      <c r="E41" s="153"/>
      <c r="F41" s="153"/>
      <c r="G41" s="153"/>
      <c r="H41" s="153"/>
      <c r="I41" s="153"/>
      <c r="J41" s="153"/>
    </row>
    <row r="42" spans="2:11" ht="16.899999999999999" customHeight="1">
      <c r="B42" s="586" t="s">
        <v>250</v>
      </c>
      <c r="C42" s="586"/>
      <c r="D42" s="586"/>
      <c r="E42" s="586"/>
      <c r="F42" s="586"/>
      <c r="I42"/>
      <c r="J42"/>
    </row>
    <row r="43" spans="2:11" ht="13.9" customHeight="1">
      <c r="B43" s="465" t="s">
        <v>251</v>
      </c>
      <c r="C43" s="466"/>
      <c r="D43" s="466"/>
      <c r="E43" s="466"/>
      <c r="F43" s="466"/>
    </row>
    <row r="44" spans="2:11" ht="16.149999999999999" customHeight="1">
      <c r="B44" s="467" t="s">
        <v>252</v>
      </c>
      <c r="C44" s="466"/>
      <c r="D44" s="466"/>
      <c r="E44" s="466"/>
      <c r="F44" s="466"/>
      <c r="K44" s="5"/>
    </row>
    <row r="45" spans="2:11" ht="15" customHeight="1">
      <c r="B45" s="155"/>
    </row>
    <row r="46" spans="2:11" ht="13.15">
      <c r="B46" s="155"/>
      <c r="C46" s="156"/>
      <c r="I46" s="156"/>
    </row>
    <row r="47" spans="2:11" ht="13.15">
      <c r="B47" s="155"/>
      <c r="I47" s="150"/>
    </row>
    <row r="48" spans="2:11" ht="17.25" customHeight="1">
      <c r="C48" s="157"/>
      <c r="D48" s="158"/>
      <c r="E48" s="159"/>
      <c r="F48" s="148"/>
      <c r="G48" s="160"/>
      <c r="I48" s="150"/>
    </row>
    <row r="49" spans="3:9" ht="14.45">
      <c r="C49" s="161"/>
      <c r="D49" s="162"/>
      <c r="E49" s="159"/>
      <c r="F49" s="148"/>
      <c r="G49" s="163"/>
      <c r="H49" s="139"/>
      <c r="I49" s="139"/>
    </row>
    <row r="50" spans="3:9" ht="14.45" customHeight="1">
      <c r="C50" s="161"/>
      <c r="D50" s="162"/>
      <c r="E50" s="159"/>
      <c r="F50" s="139"/>
      <c r="G50" s="164"/>
    </row>
    <row r="51" spans="3:9" ht="14.45">
      <c r="C51" s="161"/>
      <c r="D51" s="162"/>
      <c r="E51" s="159"/>
      <c r="G51" s="164"/>
    </row>
    <row r="52" spans="3:9" ht="15" customHeight="1">
      <c r="G52" s="164"/>
    </row>
    <row r="53" spans="3:9" ht="13.15">
      <c r="G53" s="148"/>
    </row>
    <row r="55" spans="3:9" ht="13.15">
      <c r="G55" s="150"/>
    </row>
    <row r="75" spans="2:2" ht="13.15">
      <c r="B75" s="145"/>
    </row>
  </sheetData>
  <mergeCells count="16">
    <mergeCell ref="I6:I8"/>
    <mergeCell ref="J6:J9"/>
    <mergeCell ref="B42:F42"/>
    <mergeCell ref="B2:G2"/>
    <mergeCell ref="H2:J2"/>
    <mergeCell ref="B4:G4"/>
    <mergeCell ref="H4:J4"/>
    <mergeCell ref="B5:B9"/>
    <mergeCell ref="C5:D5"/>
    <mergeCell ref="E5:J5"/>
    <mergeCell ref="C6:C8"/>
    <mergeCell ref="D6:D9"/>
    <mergeCell ref="E6:E8"/>
    <mergeCell ref="F6:F8"/>
    <mergeCell ref="G6:G8"/>
    <mergeCell ref="H6:H8"/>
  </mergeCells>
  <pageMargins left="0.7" right="0.7" top="0.75" bottom="0.75" header="0.3" footer="0.3"/>
  <pageSetup paperSize="9" scale="57" orientation="landscape" r:id="rId1"/>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2:Z468"/>
  <sheetViews>
    <sheetView showGridLines="0" view="pageBreakPreview" zoomScaleNormal="100" zoomScaleSheetLayoutView="100" workbookViewId="0"/>
  </sheetViews>
  <sheetFormatPr defaultColWidth="9.140625" defaultRowHeight="19.899999999999999" customHeight="1"/>
  <cols>
    <col min="1" max="1" width="4" style="132" customWidth="1"/>
    <col min="2" max="2" width="30.140625" style="168" customWidth="1"/>
    <col min="3" max="6" width="11.7109375" style="132" customWidth="1"/>
    <col min="7" max="7" width="11.7109375" style="212" customWidth="1"/>
    <col min="8" max="14" width="11.7109375" style="132" customWidth="1"/>
    <col min="15" max="15" width="4.42578125" style="132" customWidth="1"/>
    <col min="16" max="26" width="5.42578125" style="132" customWidth="1"/>
    <col min="27" max="16384" width="9.140625" style="132"/>
  </cols>
  <sheetData>
    <row r="2" spans="1:26" ht="19.899999999999999" customHeight="1">
      <c r="B2" s="525" t="s">
        <v>83</v>
      </c>
      <c r="C2" s="525"/>
      <c r="D2" s="525"/>
      <c r="E2" s="525"/>
      <c r="F2" s="525"/>
      <c r="G2" s="525"/>
    </row>
    <row r="3" spans="1:26" ht="19.899999999999999" customHeight="1">
      <c r="A3" s="165"/>
      <c r="B3" s="364" t="s">
        <v>253</v>
      </c>
      <c r="C3" s="364"/>
      <c r="D3" s="364"/>
      <c r="E3" s="364"/>
      <c r="F3" s="364"/>
      <c r="G3" s="364"/>
      <c r="H3" s="370"/>
      <c r="I3" s="370"/>
      <c r="J3" s="370"/>
      <c r="K3" s="370"/>
      <c r="L3" s="370"/>
      <c r="M3" s="370"/>
      <c r="N3" s="371"/>
    </row>
    <row r="4" spans="1:26" ht="19.899999999999999" customHeight="1">
      <c r="A4" s="140"/>
      <c r="B4" s="167"/>
      <c r="C4" s="140"/>
      <c r="D4" s="140"/>
      <c r="E4" s="140"/>
      <c r="F4" s="140"/>
      <c r="G4" s="213"/>
      <c r="H4" s="140"/>
      <c r="I4" s="140"/>
      <c r="J4" s="140"/>
      <c r="K4" s="140"/>
      <c r="L4" s="140"/>
      <c r="M4" s="140"/>
    </row>
    <row r="5" spans="1:26" ht="19.899999999999999" customHeight="1">
      <c r="A5" s="140"/>
      <c r="B5" s="192" t="s">
        <v>254</v>
      </c>
      <c r="C5" s="206"/>
      <c r="D5" s="206"/>
      <c r="E5" s="206"/>
      <c r="F5" s="206"/>
      <c r="G5" s="214"/>
      <c r="H5" s="206"/>
      <c r="I5" s="206"/>
      <c r="J5" s="206"/>
      <c r="K5" s="206"/>
      <c r="L5" s="206"/>
      <c r="M5" s="206"/>
      <c r="N5" s="207"/>
    </row>
    <row r="6" spans="1:26" ht="30" customHeight="1">
      <c r="A6" s="140"/>
      <c r="B6" s="611" t="s">
        <v>168</v>
      </c>
      <c r="C6" s="612" t="s">
        <v>255</v>
      </c>
      <c r="D6" s="612"/>
      <c r="E6" s="612"/>
      <c r="F6" s="612"/>
      <c r="G6" s="612" t="s">
        <v>256</v>
      </c>
      <c r="H6" s="612"/>
      <c r="I6" s="612"/>
      <c r="J6" s="612"/>
      <c r="K6" s="612" t="s">
        <v>257</v>
      </c>
      <c r="L6" s="612"/>
      <c r="M6" s="612"/>
      <c r="N6" s="612"/>
    </row>
    <row r="7" spans="1:26" ht="30" customHeight="1">
      <c r="A7" s="140"/>
      <c r="B7" s="599"/>
      <c r="C7" s="194" t="s">
        <v>258</v>
      </c>
      <c r="D7" s="194" t="s">
        <v>185</v>
      </c>
      <c r="E7" s="194" t="s">
        <v>259</v>
      </c>
      <c r="F7" s="194" t="s">
        <v>130</v>
      </c>
      <c r="G7" s="194" t="s">
        <v>258</v>
      </c>
      <c r="H7" s="194" t="s">
        <v>185</v>
      </c>
      <c r="I7" s="194" t="s">
        <v>259</v>
      </c>
      <c r="J7" s="194" t="s">
        <v>130</v>
      </c>
      <c r="K7" s="194" t="s">
        <v>258</v>
      </c>
      <c r="L7" s="194" t="s">
        <v>185</v>
      </c>
      <c r="M7" s="194" t="s">
        <v>259</v>
      </c>
      <c r="N7" s="194" t="s">
        <v>130</v>
      </c>
    </row>
    <row r="8" spans="1:26" ht="19.899999999999999" customHeight="1">
      <c r="A8" s="140"/>
      <c r="B8" s="208" t="s">
        <v>174</v>
      </c>
      <c r="C8" s="189">
        <f t="shared" ref="C8:E16" si="0">C24+C39+C55+C70+C85+C101+C116+C132+C149+C165+C181+C198+C214+C230+C247+C263+C279+C296+C312+C328+C345+C361+C377+C394+C410+C426+C443+C459</f>
        <v>96</v>
      </c>
      <c r="D8" s="189">
        <f t="shared" si="0"/>
        <v>194</v>
      </c>
      <c r="E8" s="189">
        <f t="shared" si="0"/>
        <v>3</v>
      </c>
      <c r="F8" s="285">
        <f>SUM(C8:E8)</f>
        <v>293</v>
      </c>
      <c r="G8" s="286">
        <f t="shared" ref="G8:I16" si="1">G24+G39+G55+G70+G85+G101+G116+G132+G149+G165+G181+G198+G214+G230+G247+G263+G279+G296+G312+G328+G345+G361+G377+G394+G410+G426+G443+G459</f>
        <v>703</v>
      </c>
      <c r="H8" s="189">
        <f t="shared" si="1"/>
        <v>539</v>
      </c>
      <c r="I8" s="185">
        <f t="shared" si="1"/>
        <v>16</v>
      </c>
      <c r="J8" s="257">
        <f>SUM(G8:I8)</f>
        <v>1258</v>
      </c>
      <c r="K8" s="283">
        <f t="shared" ref="K8:M16" si="2">K24+K39+K55+K70+K85+K101+K116+K132+K149+K165+K181+K198+K214+K230+K247+K263+K279+K296+K312+K328+K345+K361+K377+K394+K410+K426+K443+K459</f>
        <v>1055</v>
      </c>
      <c r="L8" s="283">
        <f t="shared" si="2"/>
        <v>4086</v>
      </c>
      <c r="M8" s="283">
        <f t="shared" si="2"/>
        <v>0</v>
      </c>
      <c r="N8" s="257">
        <f>SUM(K8:M8)</f>
        <v>5141</v>
      </c>
      <c r="O8" s="135"/>
      <c r="P8" s="135"/>
      <c r="Q8" s="135"/>
      <c r="R8" s="135"/>
      <c r="S8" s="135"/>
      <c r="T8" s="135"/>
      <c r="U8" s="135"/>
      <c r="V8" s="135"/>
      <c r="W8" s="135"/>
      <c r="X8" s="135"/>
      <c r="Y8" s="135"/>
      <c r="Z8" s="135"/>
    </row>
    <row r="9" spans="1:26" ht="19.899999999999999" customHeight="1">
      <c r="A9" s="140"/>
      <c r="B9" s="209" t="s">
        <v>175</v>
      </c>
      <c r="C9" s="188">
        <f t="shared" si="0"/>
        <v>64</v>
      </c>
      <c r="D9" s="188">
        <f t="shared" si="0"/>
        <v>144</v>
      </c>
      <c r="E9" s="188">
        <f t="shared" si="0"/>
        <v>5</v>
      </c>
      <c r="F9" s="279">
        <f t="shared" ref="F9:F16" si="3">SUM(C9:E9)</f>
        <v>213</v>
      </c>
      <c r="G9" s="287">
        <f t="shared" si="1"/>
        <v>358</v>
      </c>
      <c r="H9" s="188">
        <f t="shared" si="1"/>
        <v>417</v>
      </c>
      <c r="I9" s="187">
        <f t="shared" si="1"/>
        <v>0</v>
      </c>
      <c r="J9" s="259">
        <f t="shared" ref="J9:J16" si="4">SUM(G9:I9)</f>
        <v>775</v>
      </c>
      <c r="K9" s="190">
        <f t="shared" si="2"/>
        <v>223</v>
      </c>
      <c r="L9" s="190">
        <f t="shared" si="2"/>
        <v>2279</v>
      </c>
      <c r="M9" s="190">
        <f t="shared" si="2"/>
        <v>0</v>
      </c>
      <c r="N9" s="259">
        <f t="shared" ref="N9:N16" si="5">SUM(K9:M9)</f>
        <v>2502</v>
      </c>
      <c r="O9" s="135"/>
      <c r="P9" s="135"/>
      <c r="Q9" s="135"/>
      <c r="R9" s="135"/>
      <c r="S9" s="135"/>
      <c r="T9" s="135"/>
      <c r="U9" s="135"/>
      <c r="V9" s="135"/>
      <c r="W9" s="135"/>
      <c r="X9" s="135"/>
      <c r="Y9" s="135"/>
      <c r="Z9" s="135"/>
    </row>
    <row r="10" spans="1:26" ht="19.899999999999999" customHeight="1">
      <c r="A10" s="140"/>
      <c r="B10" s="209" t="s">
        <v>176</v>
      </c>
      <c r="C10" s="188">
        <f t="shared" si="0"/>
        <v>70</v>
      </c>
      <c r="D10" s="188">
        <f t="shared" si="0"/>
        <v>120</v>
      </c>
      <c r="E10" s="188">
        <f t="shared" si="0"/>
        <v>3</v>
      </c>
      <c r="F10" s="279">
        <f t="shared" si="3"/>
        <v>193</v>
      </c>
      <c r="G10" s="287">
        <f t="shared" si="1"/>
        <v>435</v>
      </c>
      <c r="H10" s="188">
        <f t="shared" si="1"/>
        <v>362</v>
      </c>
      <c r="I10" s="187">
        <f t="shared" si="1"/>
        <v>8</v>
      </c>
      <c r="J10" s="259">
        <f t="shared" si="4"/>
        <v>805</v>
      </c>
      <c r="K10" s="190">
        <f t="shared" si="2"/>
        <v>496</v>
      </c>
      <c r="L10" s="190">
        <f t="shared" si="2"/>
        <v>2286</v>
      </c>
      <c r="M10" s="190">
        <f t="shared" si="2"/>
        <v>0</v>
      </c>
      <c r="N10" s="259">
        <f t="shared" si="5"/>
        <v>2782</v>
      </c>
      <c r="O10" s="135"/>
      <c r="P10" s="135"/>
      <c r="Q10" s="135"/>
      <c r="R10" s="135"/>
      <c r="S10" s="135"/>
      <c r="T10" s="135"/>
      <c r="U10" s="135"/>
      <c r="V10" s="135"/>
      <c r="W10" s="135"/>
      <c r="X10" s="135"/>
      <c r="Y10" s="135"/>
      <c r="Z10" s="135"/>
    </row>
    <row r="11" spans="1:26" ht="19.899999999999999" customHeight="1">
      <c r="A11" s="140"/>
      <c r="B11" s="209" t="s">
        <v>177</v>
      </c>
      <c r="C11" s="188">
        <f t="shared" si="0"/>
        <v>104</v>
      </c>
      <c r="D11" s="188">
        <f t="shared" si="0"/>
        <v>196</v>
      </c>
      <c r="E11" s="188">
        <f t="shared" si="0"/>
        <v>3</v>
      </c>
      <c r="F11" s="279">
        <f t="shared" si="3"/>
        <v>303</v>
      </c>
      <c r="G11" s="287">
        <f t="shared" si="1"/>
        <v>733</v>
      </c>
      <c r="H11" s="188">
        <f t="shared" si="1"/>
        <v>611</v>
      </c>
      <c r="I11" s="187">
        <f t="shared" si="1"/>
        <v>21</v>
      </c>
      <c r="J11" s="259">
        <f t="shared" si="4"/>
        <v>1365</v>
      </c>
      <c r="K11" s="190">
        <f t="shared" si="2"/>
        <v>1131</v>
      </c>
      <c r="L11" s="190">
        <f t="shared" si="2"/>
        <v>4616</v>
      </c>
      <c r="M11" s="190">
        <f t="shared" si="2"/>
        <v>0</v>
      </c>
      <c r="N11" s="259">
        <f t="shared" si="5"/>
        <v>5747</v>
      </c>
      <c r="O11" s="135"/>
      <c r="P11" s="135"/>
      <c r="Q11" s="135"/>
      <c r="R11" s="135"/>
      <c r="S11" s="135"/>
      <c r="T11" s="135"/>
      <c r="U11" s="135"/>
      <c r="V11" s="135"/>
      <c r="W11" s="135"/>
      <c r="X11" s="135"/>
      <c r="Y11" s="135"/>
      <c r="Z11" s="135"/>
    </row>
    <row r="12" spans="1:26" ht="19.899999999999999" customHeight="1">
      <c r="A12" s="140"/>
      <c r="B12" s="209" t="s">
        <v>260</v>
      </c>
      <c r="C12" s="188">
        <f t="shared" si="0"/>
        <v>57</v>
      </c>
      <c r="D12" s="188">
        <f t="shared" si="0"/>
        <v>147</v>
      </c>
      <c r="E12" s="188">
        <f t="shared" si="0"/>
        <v>1</v>
      </c>
      <c r="F12" s="279">
        <f t="shared" si="3"/>
        <v>205</v>
      </c>
      <c r="G12" s="287">
        <f t="shared" si="1"/>
        <v>242</v>
      </c>
      <c r="H12" s="188">
        <f t="shared" si="1"/>
        <v>599</v>
      </c>
      <c r="I12" s="187">
        <f t="shared" si="1"/>
        <v>2</v>
      </c>
      <c r="J12" s="259">
        <f>SUM(G12:I12)</f>
        <v>843</v>
      </c>
      <c r="K12" s="190">
        <f t="shared" si="2"/>
        <v>276</v>
      </c>
      <c r="L12" s="190">
        <f t="shared" si="2"/>
        <v>2831</v>
      </c>
      <c r="M12" s="190">
        <f t="shared" si="2"/>
        <v>0</v>
      </c>
      <c r="N12" s="259">
        <f t="shared" si="5"/>
        <v>3107</v>
      </c>
      <c r="O12" s="135"/>
      <c r="P12" s="135"/>
      <c r="Q12" s="135"/>
      <c r="R12" s="135"/>
      <c r="S12" s="135"/>
      <c r="T12" s="135"/>
      <c r="U12" s="135"/>
      <c r="V12" s="135"/>
      <c r="W12" s="135"/>
      <c r="X12" s="135"/>
      <c r="Y12" s="135"/>
      <c r="Z12" s="135"/>
    </row>
    <row r="13" spans="1:26" ht="19.899999999999999" customHeight="1">
      <c r="A13" s="140"/>
      <c r="B13" s="209" t="s">
        <v>179</v>
      </c>
      <c r="C13" s="188">
        <f t="shared" si="0"/>
        <v>81</v>
      </c>
      <c r="D13" s="188">
        <f t="shared" si="0"/>
        <v>118</v>
      </c>
      <c r="E13" s="188">
        <f t="shared" si="0"/>
        <v>3</v>
      </c>
      <c r="F13" s="279">
        <f t="shared" si="3"/>
        <v>202</v>
      </c>
      <c r="G13" s="287">
        <f t="shared" si="1"/>
        <v>466</v>
      </c>
      <c r="H13" s="188">
        <f t="shared" si="1"/>
        <v>430</v>
      </c>
      <c r="I13" s="187">
        <f t="shared" si="1"/>
        <v>26</v>
      </c>
      <c r="J13" s="259">
        <f t="shared" si="4"/>
        <v>922</v>
      </c>
      <c r="K13" s="190">
        <f t="shared" si="2"/>
        <v>583</v>
      </c>
      <c r="L13" s="190">
        <f t="shared" si="2"/>
        <v>2553</v>
      </c>
      <c r="M13" s="190">
        <f t="shared" si="2"/>
        <v>0</v>
      </c>
      <c r="N13" s="259">
        <f t="shared" si="5"/>
        <v>3136</v>
      </c>
      <c r="O13" s="135"/>
      <c r="P13" s="135"/>
      <c r="Q13" s="135"/>
      <c r="R13" s="135"/>
      <c r="S13" s="135"/>
      <c r="T13" s="135"/>
      <c r="U13" s="135"/>
      <c r="V13" s="135"/>
      <c r="W13" s="135"/>
      <c r="X13" s="135"/>
      <c r="Y13" s="135"/>
      <c r="Z13" s="135"/>
    </row>
    <row r="14" spans="1:26" ht="19.899999999999999" customHeight="1">
      <c r="A14" s="140"/>
      <c r="B14" s="209" t="s">
        <v>180</v>
      </c>
      <c r="C14" s="188">
        <f t="shared" si="0"/>
        <v>123</v>
      </c>
      <c r="D14" s="188">
        <f t="shared" si="0"/>
        <v>217</v>
      </c>
      <c r="E14" s="188">
        <f t="shared" si="0"/>
        <v>7</v>
      </c>
      <c r="F14" s="279">
        <f t="shared" si="3"/>
        <v>347</v>
      </c>
      <c r="G14" s="287">
        <f t="shared" si="1"/>
        <v>834</v>
      </c>
      <c r="H14" s="188">
        <f t="shared" si="1"/>
        <v>722</v>
      </c>
      <c r="I14" s="187">
        <f t="shared" si="1"/>
        <v>17</v>
      </c>
      <c r="J14" s="259">
        <f t="shared" si="4"/>
        <v>1573</v>
      </c>
      <c r="K14" s="190">
        <f t="shared" si="2"/>
        <v>1312</v>
      </c>
      <c r="L14" s="190">
        <f t="shared" si="2"/>
        <v>4632</v>
      </c>
      <c r="M14" s="190">
        <f t="shared" si="2"/>
        <v>0</v>
      </c>
      <c r="N14" s="259">
        <f t="shared" si="5"/>
        <v>5944</v>
      </c>
      <c r="O14" s="135"/>
      <c r="P14" s="135"/>
      <c r="Q14" s="135"/>
      <c r="R14" s="135"/>
      <c r="S14" s="135"/>
      <c r="T14" s="135"/>
      <c r="U14" s="135"/>
      <c r="V14" s="135"/>
      <c r="W14" s="135"/>
      <c r="X14" s="135"/>
      <c r="Y14" s="135"/>
      <c r="Z14" s="135"/>
    </row>
    <row r="15" spans="1:26" ht="19.899999999999999" customHeight="1">
      <c r="A15" s="140"/>
      <c r="B15" s="209" t="s">
        <v>181</v>
      </c>
      <c r="C15" s="188">
        <f t="shared" si="0"/>
        <v>62</v>
      </c>
      <c r="D15" s="188">
        <f t="shared" si="0"/>
        <v>107</v>
      </c>
      <c r="E15" s="188">
        <f t="shared" si="0"/>
        <v>2</v>
      </c>
      <c r="F15" s="279">
        <f t="shared" si="3"/>
        <v>171</v>
      </c>
      <c r="G15" s="287">
        <f t="shared" si="1"/>
        <v>373</v>
      </c>
      <c r="H15" s="188">
        <f t="shared" si="1"/>
        <v>353</v>
      </c>
      <c r="I15" s="187">
        <f t="shared" si="1"/>
        <v>0</v>
      </c>
      <c r="J15" s="259">
        <f t="shared" si="4"/>
        <v>726</v>
      </c>
      <c r="K15" s="190">
        <f t="shared" si="2"/>
        <v>376</v>
      </c>
      <c r="L15" s="190">
        <f t="shared" si="2"/>
        <v>2361</v>
      </c>
      <c r="M15" s="190">
        <f t="shared" si="2"/>
        <v>0</v>
      </c>
      <c r="N15" s="259">
        <f t="shared" si="5"/>
        <v>2737</v>
      </c>
      <c r="O15" s="135"/>
      <c r="P15" s="135"/>
      <c r="Q15" s="135"/>
      <c r="R15" s="135"/>
      <c r="S15" s="135"/>
      <c r="T15" s="135"/>
      <c r="U15" s="135"/>
      <c r="V15" s="135"/>
      <c r="W15" s="135"/>
      <c r="X15" s="135"/>
      <c r="Y15" s="135"/>
      <c r="Z15" s="135"/>
    </row>
    <row r="16" spans="1:26" ht="19.899999999999999" customHeight="1">
      <c r="A16" s="140"/>
      <c r="B16" s="209" t="s">
        <v>182</v>
      </c>
      <c r="C16" s="188">
        <f t="shared" si="0"/>
        <v>306</v>
      </c>
      <c r="D16" s="188">
        <f t="shared" si="0"/>
        <v>525</v>
      </c>
      <c r="E16" s="188">
        <f t="shared" si="0"/>
        <v>13</v>
      </c>
      <c r="F16" s="279">
        <f t="shared" si="3"/>
        <v>844</v>
      </c>
      <c r="G16" s="287">
        <f t="shared" si="1"/>
        <v>6865</v>
      </c>
      <c r="H16" s="188">
        <f t="shared" si="1"/>
        <v>4869</v>
      </c>
      <c r="I16" s="187">
        <f t="shared" si="1"/>
        <v>26</v>
      </c>
      <c r="J16" s="259">
        <f t="shared" si="4"/>
        <v>11760</v>
      </c>
      <c r="K16" s="190">
        <f t="shared" si="2"/>
        <v>4359</v>
      </c>
      <c r="L16" s="190">
        <f t="shared" si="2"/>
        <v>13668</v>
      </c>
      <c r="M16" s="190">
        <f t="shared" si="2"/>
        <v>0</v>
      </c>
      <c r="N16" s="259">
        <f t="shared" si="5"/>
        <v>18027</v>
      </c>
      <c r="O16" s="135"/>
      <c r="P16" s="135"/>
      <c r="Q16" s="135"/>
      <c r="R16" s="135"/>
      <c r="S16" s="135"/>
      <c r="T16" s="135"/>
      <c r="U16" s="135"/>
      <c r="V16" s="135"/>
      <c r="W16" s="135"/>
      <c r="X16" s="135"/>
      <c r="Y16" s="135"/>
      <c r="Z16" s="135"/>
    </row>
    <row r="17" spans="1:26" s="134" customFormat="1" ht="19.899999999999999" customHeight="1" thickBot="1">
      <c r="A17" s="166"/>
      <c r="B17" s="288" t="s">
        <v>130</v>
      </c>
      <c r="C17" s="289">
        <f t="shared" ref="C17:N17" si="6">SUM(C8:C16)</f>
        <v>963</v>
      </c>
      <c r="D17" s="289">
        <f t="shared" si="6"/>
        <v>1768</v>
      </c>
      <c r="E17" s="289">
        <f t="shared" si="6"/>
        <v>40</v>
      </c>
      <c r="F17" s="289">
        <f t="shared" si="6"/>
        <v>2771</v>
      </c>
      <c r="G17" s="290">
        <f t="shared" si="6"/>
        <v>11009</v>
      </c>
      <c r="H17" s="289">
        <f t="shared" si="6"/>
        <v>8902</v>
      </c>
      <c r="I17" s="242">
        <f t="shared" si="6"/>
        <v>116</v>
      </c>
      <c r="J17" s="274">
        <f t="shared" si="6"/>
        <v>20027</v>
      </c>
      <c r="K17" s="274">
        <f t="shared" si="6"/>
        <v>9811</v>
      </c>
      <c r="L17" s="274">
        <f t="shared" si="6"/>
        <v>39312</v>
      </c>
      <c r="M17" s="274">
        <f t="shared" si="6"/>
        <v>0</v>
      </c>
      <c r="N17" s="274">
        <f t="shared" si="6"/>
        <v>49123</v>
      </c>
      <c r="O17" s="135"/>
      <c r="P17" s="135"/>
      <c r="Q17" s="135"/>
      <c r="R17" s="135"/>
      <c r="S17" s="135"/>
      <c r="T17" s="135"/>
      <c r="U17" s="135"/>
      <c r="V17" s="135"/>
      <c r="W17" s="135"/>
      <c r="X17" s="135"/>
      <c r="Y17" s="135"/>
      <c r="Z17" s="135"/>
    </row>
    <row r="18" spans="1:26" ht="19.899999999999999" customHeight="1">
      <c r="C18" s="135"/>
      <c r="D18" s="135"/>
      <c r="E18" s="135"/>
      <c r="F18" s="172"/>
    </row>
    <row r="19" spans="1:26" ht="19.899999999999999" customHeight="1">
      <c r="B19" s="226" t="s">
        <v>261</v>
      </c>
      <c r="C19" s="135"/>
      <c r="D19" s="135"/>
      <c r="E19" s="135"/>
      <c r="F19" s="172"/>
    </row>
    <row r="20" spans="1:26" ht="19.899999999999999" customHeight="1">
      <c r="B20" s="180"/>
      <c r="C20" s="135"/>
      <c r="D20" s="135"/>
      <c r="E20" s="135"/>
      <c r="F20" s="135"/>
      <c r="G20" s="215"/>
      <c r="H20" s="135"/>
      <c r="I20" s="135"/>
      <c r="J20" s="135"/>
      <c r="K20" s="135"/>
      <c r="L20" s="135"/>
      <c r="M20" s="135"/>
      <c r="N20" s="135"/>
    </row>
    <row r="21" spans="1:26" ht="19.899999999999999" customHeight="1">
      <c r="B21" s="192" t="s">
        <v>202</v>
      </c>
      <c r="C21" s="206"/>
      <c r="D21" s="206"/>
      <c r="E21" s="206"/>
      <c r="F21" s="206"/>
      <c r="G21" s="214"/>
      <c r="H21" s="206"/>
      <c r="I21" s="206"/>
      <c r="J21" s="206"/>
      <c r="K21" s="206"/>
      <c r="L21" s="206"/>
      <c r="M21" s="206"/>
      <c r="N21" s="207"/>
    </row>
    <row r="22" spans="1:26" ht="30" customHeight="1">
      <c r="B22" s="611" t="s">
        <v>168</v>
      </c>
      <c r="C22" s="612" t="s">
        <v>255</v>
      </c>
      <c r="D22" s="612"/>
      <c r="E22" s="612"/>
      <c r="F22" s="612"/>
      <c r="G22" s="612" t="s">
        <v>256</v>
      </c>
      <c r="H22" s="612"/>
      <c r="I22" s="612"/>
      <c r="J22" s="612"/>
      <c r="K22" s="612" t="s">
        <v>257</v>
      </c>
      <c r="L22" s="612"/>
      <c r="M22" s="612"/>
      <c r="N22" s="612"/>
    </row>
    <row r="23" spans="1:26" ht="30" customHeight="1">
      <c r="B23" s="599"/>
      <c r="C23" s="194" t="s">
        <v>258</v>
      </c>
      <c r="D23" s="194" t="s">
        <v>185</v>
      </c>
      <c r="E23" s="194" t="s">
        <v>259</v>
      </c>
      <c r="F23" s="194" t="s">
        <v>130</v>
      </c>
      <c r="G23" s="194" t="s">
        <v>258</v>
      </c>
      <c r="H23" s="194" t="s">
        <v>185</v>
      </c>
      <c r="I23" s="194" t="s">
        <v>259</v>
      </c>
      <c r="J23" s="194" t="s">
        <v>130</v>
      </c>
      <c r="K23" s="194" t="s">
        <v>258</v>
      </c>
      <c r="L23" s="194" t="s">
        <v>185</v>
      </c>
      <c r="M23" s="194" t="s">
        <v>259</v>
      </c>
      <c r="N23" s="194" t="s">
        <v>130</v>
      </c>
    </row>
    <row r="24" spans="1:26" ht="19.899999999999999" customHeight="1">
      <c r="B24" s="208" t="s">
        <v>174</v>
      </c>
      <c r="C24" s="189"/>
      <c r="D24" s="189">
        <v>27</v>
      </c>
      <c r="E24" s="189"/>
      <c r="F24" s="285">
        <v>27</v>
      </c>
      <c r="G24" s="286"/>
      <c r="H24" s="189">
        <v>19</v>
      </c>
      <c r="I24" s="185"/>
      <c r="J24" s="257">
        <v>19</v>
      </c>
      <c r="K24" s="283"/>
      <c r="L24" s="283">
        <v>519</v>
      </c>
      <c r="M24" s="283"/>
      <c r="N24" s="257">
        <v>519</v>
      </c>
      <c r="O24" s="135"/>
      <c r="P24" s="135"/>
      <c r="Q24" s="135"/>
      <c r="R24" s="135"/>
      <c r="S24" s="135"/>
      <c r="T24" s="135"/>
      <c r="U24" s="135"/>
      <c r="V24" s="135"/>
      <c r="W24" s="135"/>
      <c r="X24" s="135"/>
      <c r="Y24" s="135"/>
      <c r="Z24" s="135"/>
    </row>
    <row r="25" spans="1:26" ht="19.899999999999999" customHeight="1">
      <c r="B25" s="209" t="s">
        <v>175</v>
      </c>
      <c r="C25" s="188"/>
      <c r="D25" s="188">
        <v>11</v>
      </c>
      <c r="E25" s="188"/>
      <c r="F25" s="279">
        <v>11</v>
      </c>
      <c r="G25" s="287"/>
      <c r="H25" s="188">
        <v>13</v>
      </c>
      <c r="I25" s="187"/>
      <c r="J25" s="259">
        <v>13</v>
      </c>
      <c r="K25" s="190"/>
      <c r="L25" s="190">
        <v>264</v>
      </c>
      <c r="M25" s="190"/>
      <c r="N25" s="259">
        <v>264</v>
      </c>
      <c r="O25" s="135"/>
      <c r="P25" s="135"/>
      <c r="Q25" s="135"/>
      <c r="R25" s="135"/>
      <c r="S25" s="135"/>
      <c r="T25" s="135"/>
      <c r="U25" s="135"/>
      <c r="V25" s="135"/>
      <c r="W25" s="135"/>
      <c r="X25" s="135"/>
      <c r="Y25" s="135"/>
      <c r="Z25" s="135"/>
    </row>
    <row r="26" spans="1:26" ht="19.899999999999999" customHeight="1">
      <c r="B26" s="209" t="s">
        <v>176</v>
      </c>
      <c r="C26" s="188"/>
      <c r="D26" s="188">
        <v>14</v>
      </c>
      <c r="E26" s="188"/>
      <c r="F26" s="279">
        <v>14</v>
      </c>
      <c r="G26" s="287"/>
      <c r="H26" s="188">
        <v>10</v>
      </c>
      <c r="I26" s="187"/>
      <c r="J26" s="259">
        <v>10</v>
      </c>
      <c r="K26" s="190"/>
      <c r="L26" s="190">
        <v>357</v>
      </c>
      <c r="M26" s="190"/>
      <c r="N26" s="259">
        <v>357</v>
      </c>
      <c r="O26" s="135"/>
      <c r="P26" s="135"/>
      <c r="Q26" s="135"/>
      <c r="R26" s="135"/>
      <c r="S26" s="135"/>
      <c r="T26" s="135"/>
      <c r="U26" s="135"/>
      <c r="V26" s="135"/>
      <c r="W26" s="135"/>
      <c r="X26" s="135"/>
      <c r="Y26" s="135"/>
      <c r="Z26" s="135"/>
    </row>
    <row r="27" spans="1:26" ht="19.899999999999999" customHeight="1">
      <c r="B27" s="209" t="s">
        <v>177</v>
      </c>
      <c r="C27" s="188"/>
      <c r="D27" s="188">
        <v>16</v>
      </c>
      <c r="E27" s="188"/>
      <c r="F27" s="279">
        <v>16</v>
      </c>
      <c r="G27" s="287"/>
      <c r="H27" s="188">
        <v>20</v>
      </c>
      <c r="I27" s="187"/>
      <c r="J27" s="259">
        <v>20</v>
      </c>
      <c r="K27" s="190"/>
      <c r="L27" s="190">
        <v>523</v>
      </c>
      <c r="M27" s="190"/>
      <c r="N27" s="259">
        <v>523</v>
      </c>
      <c r="O27" s="135"/>
      <c r="P27" s="135"/>
      <c r="Q27" s="135"/>
      <c r="R27" s="135"/>
      <c r="S27" s="135"/>
      <c r="T27" s="135"/>
      <c r="U27" s="135"/>
      <c r="V27" s="135"/>
      <c r="W27" s="135"/>
      <c r="X27" s="135"/>
      <c r="Y27" s="135"/>
      <c r="Z27" s="135"/>
    </row>
    <row r="28" spans="1:26" ht="19.899999999999999" customHeight="1">
      <c r="B28" s="209" t="s">
        <v>178</v>
      </c>
      <c r="C28" s="188"/>
      <c r="D28" s="188">
        <v>11</v>
      </c>
      <c r="E28" s="188"/>
      <c r="F28" s="279">
        <v>11</v>
      </c>
      <c r="G28" s="287"/>
      <c r="H28" s="188">
        <v>14</v>
      </c>
      <c r="I28" s="187"/>
      <c r="J28" s="259">
        <v>14</v>
      </c>
      <c r="K28" s="190"/>
      <c r="L28" s="190">
        <v>208</v>
      </c>
      <c r="M28" s="190"/>
      <c r="N28" s="259">
        <v>208</v>
      </c>
      <c r="O28" s="135"/>
      <c r="P28" s="135"/>
      <c r="Q28" s="135"/>
      <c r="R28" s="135"/>
      <c r="S28" s="135"/>
      <c r="T28" s="135"/>
      <c r="U28" s="135"/>
      <c r="V28" s="135"/>
      <c r="W28" s="135"/>
      <c r="X28" s="135"/>
      <c r="Y28" s="135"/>
      <c r="Z28" s="135"/>
    </row>
    <row r="29" spans="1:26" ht="19.899999999999999" customHeight="1">
      <c r="B29" s="209" t="s">
        <v>179</v>
      </c>
      <c r="C29" s="188"/>
      <c r="D29" s="188">
        <v>10</v>
      </c>
      <c r="E29" s="188"/>
      <c r="F29" s="279">
        <v>10</v>
      </c>
      <c r="G29" s="287"/>
      <c r="H29" s="188">
        <v>17</v>
      </c>
      <c r="I29" s="187"/>
      <c r="J29" s="259">
        <v>17</v>
      </c>
      <c r="K29" s="190"/>
      <c r="L29" s="190">
        <v>299</v>
      </c>
      <c r="M29" s="190"/>
      <c r="N29" s="259">
        <v>299</v>
      </c>
      <c r="O29" s="135"/>
      <c r="P29" s="135"/>
      <c r="Q29" s="135"/>
      <c r="R29" s="135"/>
      <c r="S29" s="135"/>
      <c r="T29" s="135"/>
      <c r="U29" s="135"/>
      <c r="V29" s="135"/>
      <c r="W29" s="135"/>
      <c r="X29" s="135"/>
      <c r="Y29" s="135"/>
      <c r="Z29" s="135"/>
    </row>
    <row r="30" spans="1:26" ht="19.899999999999999" customHeight="1">
      <c r="B30" s="209" t="s">
        <v>180</v>
      </c>
      <c r="C30" s="188"/>
      <c r="D30" s="188">
        <v>24</v>
      </c>
      <c r="E30" s="188"/>
      <c r="F30" s="279">
        <v>24</v>
      </c>
      <c r="G30" s="287"/>
      <c r="H30" s="188">
        <v>24</v>
      </c>
      <c r="I30" s="187"/>
      <c r="J30" s="259">
        <v>24</v>
      </c>
      <c r="K30" s="190"/>
      <c r="L30" s="190">
        <v>616</v>
      </c>
      <c r="M30" s="190"/>
      <c r="N30" s="259">
        <v>616</v>
      </c>
      <c r="O30" s="135"/>
      <c r="P30" s="135"/>
      <c r="Q30" s="135"/>
      <c r="R30" s="135"/>
      <c r="S30" s="135"/>
      <c r="T30" s="135"/>
      <c r="U30" s="135"/>
      <c r="V30" s="135"/>
      <c r="W30" s="135"/>
      <c r="X30" s="135"/>
      <c r="Y30" s="135"/>
      <c r="Z30" s="135"/>
    </row>
    <row r="31" spans="1:26" ht="19.899999999999999" customHeight="1">
      <c r="B31" s="209" t="s">
        <v>181</v>
      </c>
      <c r="C31" s="188"/>
      <c r="D31" s="188">
        <v>12</v>
      </c>
      <c r="E31" s="188"/>
      <c r="F31" s="279">
        <v>12</v>
      </c>
      <c r="G31" s="287"/>
      <c r="H31" s="188">
        <v>15</v>
      </c>
      <c r="I31" s="187"/>
      <c r="J31" s="259">
        <v>15</v>
      </c>
      <c r="K31" s="190"/>
      <c r="L31" s="190">
        <v>304</v>
      </c>
      <c r="M31" s="190"/>
      <c r="N31" s="259">
        <v>304</v>
      </c>
      <c r="O31" s="135"/>
      <c r="P31" s="135"/>
      <c r="Q31" s="135"/>
      <c r="R31" s="135"/>
      <c r="S31" s="135"/>
      <c r="T31" s="135"/>
      <c r="U31" s="135"/>
      <c r="V31" s="135"/>
      <c r="W31" s="135"/>
      <c r="X31" s="135"/>
      <c r="Y31" s="135"/>
      <c r="Z31" s="135"/>
    </row>
    <row r="32" spans="1:26" ht="19.899999999999999" customHeight="1">
      <c r="B32" s="209" t="s">
        <v>182</v>
      </c>
      <c r="C32" s="188"/>
      <c r="D32" s="188">
        <v>94</v>
      </c>
      <c r="E32" s="188"/>
      <c r="F32" s="279">
        <v>94</v>
      </c>
      <c r="G32" s="287"/>
      <c r="H32" s="188">
        <v>829</v>
      </c>
      <c r="I32" s="187"/>
      <c r="J32" s="259">
        <v>829</v>
      </c>
      <c r="K32" s="190"/>
      <c r="L32" s="190">
        <v>2764</v>
      </c>
      <c r="M32" s="190"/>
      <c r="N32" s="259">
        <v>2764</v>
      </c>
      <c r="O32" s="135"/>
      <c r="P32" s="135"/>
      <c r="Q32" s="135"/>
      <c r="R32" s="135"/>
      <c r="S32" s="135"/>
      <c r="T32" s="135"/>
      <c r="U32" s="135"/>
      <c r="V32" s="135"/>
      <c r="W32" s="135"/>
      <c r="X32" s="135"/>
      <c r="Y32" s="135"/>
      <c r="Z32" s="135"/>
    </row>
    <row r="33" spans="2:26" ht="19.899999999999999" customHeight="1" thickBot="1">
      <c r="B33" s="288" t="s">
        <v>130</v>
      </c>
      <c r="C33" s="289">
        <f>SUM(C24:C32)</f>
        <v>0</v>
      </c>
      <c r="D33" s="289">
        <f t="shared" ref="D33:N33" si="7">SUM(D24:D32)</f>
        <v>219</v>
      </c>
      <c r="E33" s="289">
        <f t="shared" si="7"/>
        <v>0</v>
      </c>
      <c r="F33" s="289">
        <f t="shared" si="7"/>
        <v>219</v>
      </c>
      <c r="G33" s="290">
        <f t="shared" si="7"/>
        <v>0</v>
      </c>
      <c r="H33" s="289">
        <f t="shared" si="7"/>
        <v>961</v>
      </c>
      <c r="I33" s="242">
        <f t="shared" si="7"/>
        <v>0</v>
      </c>
      <c r="J33" s="274">
        <f t="shared" si="7"/>
        <v>961</v>
      </c>
      <c r="K33" s="274">
        <f t="shared" si="7"/>
        <v>0</v>
      </c>
      <c r="L33" s="274">
        <f t="shared" si="7"/>
        <v>5854</v>
      </c>
      <c r="M33" s="274">
        <f t="shared" si="7"/>
        <v>0</v>
      </c>
      <c r="N33" s="274">
        <f t="shared" si="7"/>
        <v>5854</v>
      </c>
      <c r="O33" s="135"/>
      <c r="P33" s="135"/>
      <c r="Q33" s="135"/>
      <c r="R33" s="135"/>
      <c r="S33" s="135"/>
      <c r="T33" s="135"/>
      <c r="U33" s="135"/>
      <c r="V33" s="135"/>
      <c r="W33" s="135"/>
      <c r="X33" s="135"/>
      <c r="Y33" s="135"/>
      <c r="Z33" s="135"/>
    </row>
    <row r="35" spans="2:26" ht="19.899999999999999" customHeight="1">
      <c r="B35" s="167"/>
      <c r="C35" s="169"/>
      <c r="D35" s="169"/>
      <c r="E35" s="169"/>
      <c r="F35" s="169"/>
      <c r="G35" s="216"/>
      <c r="H35" s="169"/>
      <c r="I35" s="169"/>
      <c r="J35" s="169"/>
      <c r="K35" s="169"/>
      <c r="L35" s="169"/>
      <c r="M35" s="169"/>
      <c r="N35" s="170"/>
    </row>
    <row r="36" spans="2:26" ht="19.899999999999999" customHeight="1">
      <c r="B36" s="192" t="s">
        <v>203</v>
      </c>
      <c r="C36" s="206"/>
      <c r="D36" s="206"/>
      <c r="E36" s="206"/>
      <c r="F36" s="206"/>
      <c r="G36" s="214"/>
      <c r="H36" s="206"/>
      <c r="I36" s="206"/>
      <c r="J36" s="206"/>
      <c r="K36" s="206"/>
      <c r="L36" s="206"/>
      <c r="M36" s="206"/>
      <c r="N36" s="207"/>
    </row>
    <row r="37" spans="2:26" ht="30" customHeight="1">
      <c r="B37" s="611" t="s">
        <v>168</v>
      </c>
      <c r="C37" s="612" t="s">
        <v>255</v>
      </c>
      <c r="D37" s="612"/>
      <c r="E37" s="612"/>
      <c r="F37" s="612"/>
      <c r="G37" s="612" t="s">
        <v>256</v>
      </c>
      <c r="H37" s="612"/>
      <c r="I37" s="612"/>
      <c r="J37" s="612"/>
      <c r="K37" s="612" t="s">
        <v>257</v>
      </c>
      <c r="L37" s="612"/>
      <c r="M37" s="612"/>
      <c r="N37" s="612"/>
    </row>
    <row r="38" spans="2:26" ht="30" customHeight="1">
      <c r="B38" s="599"/>
      <c r="C38" s="194" t="s">
        <v>258</v>
      </c>
      <c r="D38" s="194" t="s">
        <v>185</v>
      </c>
      <c r="E38" s="194" t="s">
        <v>259</v>
      </c>
      <c r="F38" s="194" t="s">
        <v>130</v>
      </c>
      <c r="G38" s="194" t="s">
        <v>258</v>
      </c>
      <c r="H38" s="194" t="s">
        <v>185</v>
      </c>
      <c r="I38" s="194" t="s">
        <v>259</v>
      </c>
      <c r="J38" s="194" t="s">
        <v>130</v>
      </c>
      <c r="K38" s="194" t="s">
        <v>258</v>
      </c>
      <c r="L38" s="194" t="s">
        <v>185</v>
      </c>
      <c r="M38" s="194" t="s">
        <v>259</v>
      </c>
      <c r="N38" s="194" t="s">
        <v>130</v>
      </c>
    </row>
    <row r="39" spans="2:26" ht="19.899999999999999" customHeight="1">
      <c r="B39" s="208" t="s">
        <v>174</v>
      </c>
      <c r="C39" s="189">
        <v>9</v>
      </c>
      <c r="D39" s="189"/>
      <c r="E39" s="189"/>
      <c r="F39" s="285">
        <v>9</v>
      </c>
      <c r="G39" s="286"/>
      <c r="H39" s="189"/>
      <c r="I39" s="185"/>
      <c r="J39" s="257"/>
      <c r="K39" s="283">
        <v>75</v>
      </c>
      <c r="L39" s="283"/>
      <c r="M39" s="283"/>
      <c r="N39" s="257">
        <v>75</v>
      </c>
      <c r="O39" s="135"/>
      <c r="P39" s="135"/>
      <c r="Q39" s="135"/>
      <c r="R39" s="135"/>
      <c r="S39" s="135"/>
      <c r="T39" s="135"/>
      <c r="U39" s="135"/>
      <c r="V39" s="135"/>
      <c r="W39" s="135"/>
      <c r="X39" s="135"/>
      <c r="Y39" s="135"/>
      <c r="Z39" s="135"/>
    </row>
    <row r="40" spans="2:26" ht="19.899999999999999" customHeight="1">
      <c r="B40" s="209" t="s">
        <v>175</v>
      </c>
      <c r="C40" s="188">
        <v>6</v>
      </c>
      <c r="D40" s="188"/>
      <c r="E40" s="188"/>
      <c r="F40" s="279">
        <v>6</v>
      </c>
      <c r="G40" s="287"/>
      <c r="H40" s="188"/>
      <c r="I40" s="187"/>
      <c r="J40" s="259"/>
      <c r="K40" s="190">
        <v>24</v>
      </c>
      <c r="L40" s="190"/>
      <c r="M40" s="190"/>
      <c r="N40" s="259">
        <v>24</v>
      </c>
      <c r="O40" s="135"/>
      <c r="P40" s="135"/>
      <c r="Q40" s="135"/>
      <c r="R40" s="135"/>
      <c r="S40" s="135"/>
      <c r="T40" s="135"/>
      <c r="U40" s="135"/>
      <c r="V40" s="135"/>
      <c r="W40" s="135"/>
      <c r="X40" s="135"/>
      <c r="Y40" s="135"/>
      <c r="Z40" s="135"/>
    </row>
    <row r="41" spans="2:26" ht="19.899999999999999" customHeight="1">
      <c r="B41" s="209" t="s">
        <v>176</v>
      </c>
      <c r="C41" s="188">
        <v>6</v>
      </c>
      <c r="D41" s="188"/>
      <c r="E41" s="188"/>
      <c r="F41" s="279">
        <v>6</v>
      </c>
      <c r="G41" s="287"/>
      <c r="H41" s="188"/>
      <c r="I41" s="187"/>
      <c r="J41" s="259"/>
      <c r="K41" s="190">
        <v>11</v>
      </c>
      <c r="L41" s="190"/>
      <c r="M41" s="190"/>
      <c r="N41" s="259">
        <v>11</v>
      </c>
      <c r="O41" s="135"/>
      <c r="P41" s="135"/>
      <c r="Q41" s="135"/>
      <c r="R41" s="135"/>
      <c r="S41" s="135"/>
      <c r="T41" s="135"/>
      <c r="U41" s="135"/>
      <c r="V41" s="135"/>
      <c r="W41" s="135"/>
      <c r="X41" s="135"/>
      <c r="Y41" s="135"/>
      <c r="Z41" s="135"/>
    </row>
    <row r="42" spans="2:26" ht="19.899999999999999" customHeight="1">
      <c r="B42" s="209" t="s">
        <v>177</v>
      </c>
      <c r="C42" s="188">
        <v>7</v>
      </c>
      <c r="D42" s="188"/>
      <c r="E42" s="188"/>
      <c r="F42" s="279">
        <v>7</v>
      </c>
      <c r="G42" s="287"/>
      <c r="H42" s="188"/>
      <c r="I42" s="187"/>
      <c r="J42" s="259"/>
      <c r="K42" s="190">
        <v>53</v>
      </c>
      <c r="L42" s="190"/>
      <c r="M42" s="190"/>
      <c r="N42" s="259">
        <v>53</v>
      </c>
      <c r="O42" s="135"/>
      <c r="P42" s="135"/>
      <c r="Q42" s="135"/>
      <c r="R42" s="135"/>
      <c r="S42" s="135"/>
      <c r="T42" s="135"/>
      <c r="U42" s="135"/>
      <c r="V42" s="135"/>
      <c r="W42" s="135"/>
      <c r="X42" s="135"/>
      <c r="Y42" s="135"/>
      <c r="Z42" s="135"/>
    </row>
    <row r="43" spans="2:26" ht="19.899999999999999" customHeight="1">
      <c r="B43" s="209" t="s">
        <v>178</v>
      </c>
      <c r="C43" s="188">
        <v>7</v>
      </c>
      <c r="D43" s="188"/>
      <c r="E43" s="188"/>
      <c r="F43" s="279">
        <v>7</v>
      </c>
      <c r="G43" s="287"/>
      <c r="H43" s="188"/>
      <c r="I43" s="187"/>
      <c r="J43" s="259"/>
      <c r="K43" s="190">
        <v>11</v>
      </c>
      <c r="L43" s="190"/>
      <c r="M43" s="190"/>
      <c r="N43" s="259">
        <v>11</v>
      </c>
      <c r="O43" s="135"/>
      <c r="P43" s="135"/>
      <c r="Q43" s="135"/>
      <c r="R43" s="135"/>
      <c r="S43" s="135"/>
      <c r="T43" s="135"/>
      <c r="U43" s="135"/>
      <c r="V43" s="135"/>
      <c r="W43" s="135"/>
      <c r="X43" s="135"/>
      <c r="Y43" s="135"/>
      <c r="Z43" s="135"/>
    </row>
    <row r="44" spans="2:26" ht="19.899999999999999" customHeight="1">
      <c r="B44" s="209" t="s">
        <v>179</v>
      </c>
      <c r="C44" s="188">
        <v>8</v>
      </c>
      <c r="D44" s="188"/>
      <c r="E44" s="188"/>
      <c r="F44" s="279">
        <v>8</v>
      </c>
      <c r="G44" s="287"/>
      <c r="H44" s="188"/>
      <c r="I44" s="187"/>
      <c r="J44" s="259"/>
      <c r="K44" s="190">
        <v>28</v>
      </c>
      <c r="L44" s="190"/>
      <c r="M44" s="190"/>
      <c r="N44" s="259">
        <v>28</v>
      </c>
      <c r="O44" s="135"/>
      <c r="P44" s="135"/>
      <c r="Q44" s="135"/>
      <c r="R44" s="135"/>
      <c r="S44" s="135"/>
      <c r="T44" s="135"/>
      <c r="U44" s="135"/>
      <c r="V44" s="135"/>
      <c r="W44" s="135"/>
      <c r="X44" s="135"/>
      <c r="Y44" s="135"/>
      <c r="Z44" s="135"/>
    </row>
    <row r="45" spans="2:26" ht="19.899999999999999" customHeight="1">
      <c r="B45" s="209" t="s">
        <v>180</v>
      </c>
      <c r="C45" s="188">
        <v>8</v>
      </c>
      <c r="D45" s="188"/>
      <c r="E45" s="188"/>
      <c r="F45" s="279">
        <v>8</v>
      </c>
      <c r="G45" s="287"/>
      <c r="H45" s="188"/>
      <c r="I45" s="187"/>
      <c r="J45" s="259"/>
      <c r="K45" s="190">
        <v>36</v>
      </c>
      <c r="L45" s="190"/>
      <c r="M45" s="190"/>
      <c r="N45" s="259">
        <v>36</v>
      </c>
      <c r="O45" s="135"/>
      <c r="P45" s="135"/>
      <c r="Q45" s="135"/>
      <c r="R45" s="135"/>
      <c r="S45" s="135"/>
      <c r="T45" s="135"/>
      <c r="U45" s="135"/>
      <c r="V45" s="135"/>
      <c r="W45" s="135"/>
      <c r="X45" s="135"/>
      <c r="Y45" s="135"/>
      <c r="Z45" s="135"/>
    </row>
    <row r="46" spans="2:26" ht="19.899999999999999" customHeight="1">
      <c r="B46" s="209" t="s">
        <v>181</v>
      </c>
      <c r="C46" s="188">
        <v>7</v>
      </c>
      <c r="D46" s="188"/>
      <c r="E46" s="188"/>
      <c r="F46" s="279">
        <v>7</v>
      </c>
      <c r="G46" s="287"/>
      <c r="H46" s="188"/>
      <c r="I46" s="187"/>
      <c r="J46" s="259"/>
      <c r="K46" s="190">
        <v>25</v>
      </c>
      <c r="L46" s="190"/>
      <c r="M46" s="190"/>
      <c r="N46" s="259">
        <v>25</v>
      </c>
      <c r="O46" s="135"/>
      <c r="P46" s="135"/>
      <c r="Q46" s="135"/>
      <c r="R46" s="135"/>
      <c r="S46" s="135"/>
      <c r="T46" s="135"/>
      <c r="U46" s="135"/>
      <c r="V46" s="135"/>
      <c r="W46" s="135"/>
      <c r="X46" s="135"/>
      <c r="Y46" s="135"/>
      <c r="Z46" s="135"/>
    </row>
    <row r="47" spans="2:26" ht="19.899999999999999" customHeight="1">
      <c r="B47" s="209" t="s">
        <v>182</v>
      </c>
      <c r="C47" s="188">
        <v>28</v>
      </c>
      <c r="D47" s="188"/>
      <c r="E47" s="188"/>
      <c r="F47" s="279">
        <v>28</v>
      </c>
      <c r="G47" s="287"/>
      <c r="H47" s="188"/>
      <c r="I47" s="187"/>
      <c r="J47" s="259"/>
      <c r="K47" s="190">
        <v>336</v>
      </c>
      <c r="L47" s="190"/>
      <c r="M47" s="190"/>
      <c r="N47" s="259">
        <v>336</v>
      </c>
      <c r="O47" s="135"/>
      <c r="P47" s="135"/>
      <c r="Q47" s="135"/>
      <c r="R47" s="135"/>
      <c r="S47" s="135"/>
      <c r="T47" s="135"/>
      <c r="U47" s="135"/>
      <c r="V47" s="135"/>
      <c r="W47" s="135"/>
      <c r="X47" s="135"/>
      <c r="Y47" s="135"/>
      <c r="Z47" s="135"/>
    </row>
    <row r="48" spans="2:26" ht="19.899999999999999" customHeight="1" thickBot="1">
      <c r="B48" s="288" t="s">
        <v>130</v>
      </c>
      <c r="C48" s="289">
        <f t="shared" ref="C48:N48" si="8">SUM(C39:C47)</f>
        <v>86</v>
      </c>
      <c r="D48" s="289">
        <f t="shared" si="8"/>
        <v>0</v>
      </c>
      <c r="E48" s="289">
        <f t="shared" si="8"/>
        <v>0</v>
      </c>
      <c r="F48" s="289">
        <f t="shared" si="8"/>
        <v>86</v>
      </c>
      <c r="G48" s="290">
        <f t="shared" si="8"/>
        <v>0</v>
      </c>
      <c r="H48" s="289">
        <f t="shared" si="8"/>
        <v>0</v>
      </c>
      <c r="I48" s="242">
        <f t="shared" si="8"/>
        <v>0</v>
      </c>
      <c r="J48" s="274">
        <f t="shared" si="8"/>
        <v>0</v>
      </c>
      <c r="K48" s="274">
        <f t="shared" si="8"/>
        <v>599</v>
      </c>
      <c r="L48" s="274">
        <f t="shared" si="8"/>
        <v>0</v>
      </c>
      <c r="M48" s="274">
        <f t="shared" si="8"/>
        <v>0</v>
      </c>
      <c r="N48" s="274">
        <f t="shared" si="8"/>
        <v>599</v>
      </c>
      <c r="O48" s="135"/>
      <c r="P48" s="135"/>
      <c r="Q48" s="135"/>
      <c r="R48" s="135"/>
      <c r="S48" s="135"/>
      <c r="T48" s="135"/>
      <c r="U48" s="135"/>
      <c r="V48" s="135"/>
      <c r="W48" s="135"/>
      <c r="X48" s="135"/>
      <c r="Y48" s="135"/>
      <c r="Z48" s="135"/>
    </row>
    <row r="49" spans="2:26" ht="19.899999999999999" customHeight="1">
      <c r="B49" s="167"/>
      <c r="C49" s="169"/>
      <c r="D49" s="169"/>
      <c r="E49" s="169"/>
      <c r="F49" s="169"/>
      <c r="G49" s="216"/>
      <c r="H49" s="169"/>
      <c r="I49" s="169"/>
      <c r="J49" s="170"/>
      <c r="K49" s="169"/>
      <c r="L49" s="169"/>
      <c r="M49" s="169"/>
      <c r="N49" s="170"/>
      <c r="O49" s="135"/>
    </row>
    <row r="50" spans="2:26" ht="19.899999999999999" customHeight="1">
      <c r="B50" s="167"/>
      <c r="C50" s="169"/>
      <c r="D50" s="169"/>
      <c r="E50" s="169"/>
      <c r="F50" s="169"/>
      <c r="G50" s="216"/>
      <c r="H50" s="169"/>
      <c r="I50" s="169"/>
      <c r="J50" s="170"/>
      <c r="K50" s="169"/>
      <c r="L50" s="169"/>
      <c r="M50" s="169"/>
      <c r="N50" s="170"/>
      <c r="O50" s="5"/>
    </row>
    <row r="51" spans="2:26" ht="19.899999999999999" customHeight="1">
      <c r="B51" s="167"/>
      <c r="C51" s="15"/>
      <c r="D51" s="15"/>
      <c r="E51" s="15"/>
      <c r="F51" s="15"/>
      <c r="G51" s="217"/>
      <c r="H51" s="15"/>
      <c r="I51" s="15"/>
      <c r="J51" s="15"/>
      <c r="K51" s="15"/>
      <c r="L51" s="15"/>
      <c r="M51" s="15"/>
      <c r="N51" s="15"/>
      <c r="O51" s="135"/>
    </row>
    <row r="52" spans="2:26" ht="19.899999999999999" customHeight="1">
      <c r="B52" s="192" t="s">
        <v>204</v>
      </c>
      <c r="C52" s="206"/>
      <c r="D52" s="206"/>
      <c r="E52" s="206"/>
      <c r="F52" s="206"/>
      <c r="G52" s="214"/>
      <c r="H52" s="206"/>
      <c r="I52" s="206"/>
      <c r="J52" s="206"/>
      <c r="K52" s="206"/>
      <c r="L52" s="206"/>
      <c r="M52" s="206"/>
      <c r="N52" s="207"/>
    </row>
    <row r="53" spans="2:26" ht="30" customHeight="1">
      <c r="B53" s="611" t="s">
        <v>168</v>
      </c>
      <c r="C53" s="612" t="s">
        <v>255</v>
      </c>
      <c r="D53" s="612"/>
      <c r="E53" s="612"/>
      <c r="F53" s="612"/>
      <c r="G53" s="612" t="s">
        <v>256</v>
      </c>
      <c r="H53" s="612"/>
      <c r="I53" s="612"/>
      <c r="J53" s="612"/>
      <c r="K53" s="612" t="s">
        <v>257</v>
      </c>
      <c r="L53" s="612"/>
      <c r="M53" s="612"/>
      <c r="N53" s="612"/>
    </row>
    <row r="54" spans="2:26" ht="30" customHeight="1">
      <c r="B54" s="599"/>
      <c r="C54" s="194" t="s">
        <v>258</v>
      </c>
      <c r="D54" s="194" t="s">
        <v>185</v>
      </c>
      <c r="E54" s="194" t="s">
        <v>259</v>
      </c>
      <c r="F54" s="194" t="s">
        <v>130</v>
      </c>
      <c r="G54" s="194" t="s">
        <v>258</v>
      </c>
      <c r="H54" s="194" t="s">
        <v>185</v>
      </c>
      <c r="I54" s="194" t="s">
        <v>259</v>
      </c>
      <c r="J54" s="194" t="s">
        <v>130</v>
      </c>
      <c r="K54" s="194" t="s">
        <v>258</v>
      </c>
      <c r="L54" s="194" t="s">
        <v>185</v>
      </c>
      <c r="M54" s="194" t="s">
        <v>259</v>
      </c>
      <c r="N54" s="194" t="s">
        <v>130</v>
      </c>
    </row>
    <row r="55" spans="2:26" ht="19.899999999999999" customHeight="1">
      <c r="B55" s="208" t="s">
        <v>174</v>
      </c>
      <c r="C55" s="189"/>
      <c r="D55" s="189">
        <v>10</v>
      </c>
      <c r="E55" s="189"/>
      <c r="F55" s="285">
        <v>10</v>
      </c>
      <c r="G55" s="286"/>
      <c r="H55" s="189">
        <v>10</v>
      </c>
      <c r="I55" s="185"/>
      <c r="J55" s="257">
        <v>10</v>
      </c>
      <c r="K55" s="283"/>
      <c r="L55" s="283">
        <v>94</v>
      </c>
      <c r="M55" s="283"/>
      <c r="N55" s="257">
        <v>94</v>
      </c>
      <c r="O55" s="135"/>
      <c r="P55" s="135"/>
      <c r="Q55" s="135"/>
      <c r="R55" s="135"/>
      <c r="S55" s="135"/>
      <c r="T55" s="135"/>
      <c r="U55" s="135"/>
      <c r="V55" s="135"/>
      <c r="W55" s="135"/>
      <c r="X55" s="135"/>
      <c r="Y55" s="135"/>
      <c r="Z55" s="135"/>
    </row>
    <row r="56" spans="2:26" ht="19.899999999999999" customHeight="1">
      <c r="B56" s="209" t="s">
        <v>175</v>
      </c>
      <c r="C56" s="188"/>
      <c r="D56" s="188">
        <v>10</v>
      </c>
      <c r="E56" s="188"/>
      <c r="F56" s="279">
        <v>10</v>
      </c>
      <c r="G56" s="287"/>
      <c r="H56" s="188">
        <v>6</v>
      </c>
      <c r="I56" s="187"/>
      <c r="J56" s="259">
        <v>6</v>
      </c>
      <c r="K56" s="190"/>
      <c r="L56" s="190">
        <v>46</v>
      </c>
      <c r="M56" s="190"/>
      <c r="N56" s="259">
        <v>46</v>
      </c>
      <c r="O56" s="135"/>
      <c r="P56" s="135"/>
      <c r="Q56" s="135"/>
      <c r="R56" s="135"/>
      <c r="S56" s="135"/>
      <c r="T56" s="135"/>
      <c r="U56" s="135"/>
      <c r="V56" s="135"/>
      <c r="W56" s="135"/>
      <c r="X56" s="135"/>
      <c r="Y56" s="135"/>
      <c r="Z56" s="135"/>
    </row>
    <row r="57" spans="2:26" ht="19.899999999999999" customHeight="1">
      <c r="B57" s="209" t="s">
        <v>176</v>
      </c>
      <c r="C57" s="188"/>
      <c r="D57" s="188">
        <v>5</v>
      </c>
      <c r="E57" s="188"/>
      <c r="F57" s="279">
        <v>5</v>
      </c>
      <c r="G57" s="287"/>
      <c r="H57" s="188">
        <v>5</v>
      </c>
      <c r="I57" s="187"/>
      <c r="J57" s="259">
        <v>5</v>
      </c>
      <c r="K57" s="190"/>
      <c r="L57" s="190">
        <v>41</v>
      </c>
      <c r="M57" s="190"/>
      <c r="N57" s="259">
        <v>41</v>
      </c>
      <c r="O57" s="135"/>
      <c r="P57" s="135"/>
      <c r="Q57" s="135"/>
      <c r="R57" s="135"/>
      <c r="S57" s="135"/>
      <c r="T57" s="135"/>
      <c r="U57" s="135"/>
      <c r="V57" s="135"/>
      <c r="W57" s="135"/>
      <c r="X57" s="135"/>
      <c r="Y57" s="135"/>
      <c r="Z57" s="135"/>
    </row>
    <row r="58" spans="2:26" ht="19.899999999999999" customHeight="1">
      <c r="B58" s="209" t="s">
        <v>177</v>
      </c>
      <c r="C58" s="188"/>
      <c r="D58" s="188">
        <v>8</v>
      </c>
      <c r="E58" s="188"/>
      <c r="F58" s="279">
        <v>8</v>
      </c>
      <c r="G58" s="287"/>
      <c r="H58" s="188">
        <v>7</v>
      </c>
      <c r="I58" s="187"/>
      <c r="J58" s="259">
        <v>7</v>
      </c>
      <c r="K58" s="190"/>
      <c r="L58" s="190">
        <v>97</v>
      </c>
      <c r="M58" s="190"/>
      <c r="N58" s="259">
        <v>97</v>
      </c>
      <c r="O58" s="135"/>
      <c r="P58" s="135"/>
      <c r="Q58" s="135"/>
      <c r="R58" s="135"/>
      <c r="S58" s="135"/>
      <c r="T58" s="135"/>
      <c r="U58" s="135"/>
      <c r="V58" s="135"/>
      <c r="W58" s="135"/>
      <c r="X58" s="135"/>
      <c r="Y58" s="135"/>
      <c r="Z58" s="135"/>
    </row>
    <row r="59" spans="2:26" ht="19.899999999999999" customHeight="1">
      <c r="B59" s="209" t="s">
        <v>178</v>
      </c>
      <c r="C59" s="188"/>
      <c r="D59" s="188">
        <v>15</v>
      </c>
      <c r="E59" s="188"/>
      <c r="F59" s="279">
        <v>15</v>
      </c>
      <c r="G59" s="287"/>
      <c r="H59" s="188">
        <v>19</v>
      </c>
      <c r="I59" s="187"/>
      <c r="J59" s="259">
        <v>19</v>
      </c>
      <c r="K59" s="190"/>
      <c r="L59" s="190">
        <v>189</v>
      </c>
      <c r="M59" s="190"/>
      <c r="N59" s="259">
        <v>189</v>
      </c>
      <c r="O59" s="135"/>
      <c r="P59" s="135"/>
      <c r="Q59" s="135"/>
      <c r="R59" s="135"/>
      <c r="S59" s="135"/>
      <c r="T59" s="135"/>
      <c r="U59" s="135"/>
      <c r="V59" s="135"/>
      <c r="W59" s="135"/>
      <c r="X59" s="135"/>
      <c r="Y59" s="135"/>
      <c r="Z59" s="135"/>
    </row>
    <row r="60" spans="2:26" ht="19.899999999999999" customHeight="1">
      <c r="B60" s="209" t="s">
        <v>179</v>
      </c>
      <c r="C60" s="188"/>
      <c r="D60" s="188">
        <v>6</v>
      </c>
      <c r="E60" s="188"/>
      <c r="F60" s="279">
        <v>6</v>
      </c>
      <c r="G60" s="287"/>
      <c r="H60" s="188">
        <v>9</v>
      </c>
      <c r="I60" s="187"/>
      <c r="J60" s="259">
        <v>9</v>
      </c>
      <c r="K60" s="190"/>
      <c r="L60" s="190">
        <v>95</v>
      </c>
      <c r="M60" s="190"/>
      <c r="N60" s="259">
        <v>95</v>
      </c>
      <c r="O60" s="135"/>
      <c r="P60" s="135"/>
      <c r="Q60" s="135"/>
      <c r="R60" s="135"/>
      <c r="S60" s="135"/>
      <c r="T60" s="135"/>
      <c r="U60" s="135"/>
      <c r="V60" s="135"/>
      <c r="W60" s="135"/>
      <c r="X60" s="135"/>
      <c r="Y60" s="135"/>
      <c r="Z60" s="135"/>
    </row>
    <row r="61" spans="2:26" ht="19.899999999999999" customHeight="1">
      <c r="B61" s="209" t="s">
        <v>180</v>
      </c>
      <c r="C61" s="188"/>
      <c r="D61" s="188">
        <v>10</v>
      </c>
      <c r="E61" s="188"/>
      <c r="F61" s="279">
        <v>10</v>
      </c>
      <c r="G61" s="287"/>
      <c r="H61" s="188">
        <v>15</v>
      </c>
      <c r="I61" s="187"/>
      <c r="J61" s="259">
        <v>15</v>
      </c>
      <c r="K61" s="190"/>
      <c r="L61" s="190">
        <v>147</v>
      </c>
      <c r="M61" s="190"/>
      <c r="N61" s="259">
        <v>147</v>
      </c>
      <c r="O61" s="135"/>
      <c r="P61" s="135"/>
      <c r="Q61" s="135"/>
      <c r="R61" s="135"/>
      <c r="S61" s="135"/>
      <c r="T61" s="135"/>
      <c r="U61" s="135"/>
      <c r="V61" s="135"/>
      <c r="W61" s="135"/>
      <c r="X61" s="135"/>
      <c r="Y61" s="135"/>
      <c r="Z61" s="135"/>
    </row>
    <row r="62" spans="2:26" ht="19.899999999999999" customHeight="1">
      <c r="B62" s="209" t="s">
        <v>181</v>
      </c>
      <c r="C62" s="188"/>
      <c r="D62" s="188">
        <v>11</v>
      </c>
      <c r="E62" s="188"/>
      <c r="F62" s="279">
        <v>11</v>
      </c>
      <c r="G62" s="287"/>
      <c r="H62" s="188">
        <v>15</v>
      </c>
      <c r="I62" s="187"/>
      <c r="J62" s="259">
        <v>15</v>
      </c>
      <c r="K62" s="190"/>
      <c r="L62" s="190">
        <v>70</v>
      </c>
      <c r="M62" s="190"/>
      <c r="N62" s="259">
        <v>70</v>
      </c>
      <c r="O62" s="135"/>
      <c r="P62" s="135"/>
      <c r="Q62" s="135"/>
      <c r="R62" s="135"/>
      <c r="S62" s="135"/>
      <c r="T62" s="135"/>
      <c r="U62" s="135"/>
      <c r="V62" s="135"/>
      <c r="W62" s="135"/>
      <c r="X62" s="135"/>
      <c r="Y62" s="135"/>
      <c r="Z62" s="135"/>
    </row>
    <row r="63" spans="2:26" ht="19.899999999999999" customHeight="1">
      <c r="B63" s="209" t="s">
        <v>182</v>
      </c>
      <c r="C63" s="188"/>
      <c r="D63" s="188">
        <v>16</v>
      </c>
      <c r="E63" s="188"/>
      <c r="F63" s="279">
        <v>16</v>
      </c>
      <c r="G63" s="287"/>
      <c r="H63" s="188">
        <v>118</v>
      </c>
      <c r="I63" s="187"/>
      <c r="J63" s="259">
        <v>118</v>
      </c>
      <c r="K63" s="190"/>
      <c r="L63" s="190">
        <v>206</v>
      </c>
      <c r="M63" s="190"/>
      <c r="N63" s="259">
        <v>206</v>
      </c>
      <c r="O63" s="135"/>
      <c r="P63" s="135"/>
      <c r="Q63" s="135"/>
      <c r="R63" s="135"/>
      <c r="S63" s="135"/>
      <c r="T63" s="135"/>
      <c r="U63" s="135"/>
      <c r="V63" s="135"/>
      <c r="W63" s="135"/>
      <c r="X63" s="135"/>
      <c r="Y63" s="135"/>
      <c r="Z63" s="135"/>
    </row>
    <row r="64" spans="2:26" ht="19.899999999999999" customHeight="1" thickBot="1">
      <c r="B64" s="288" t="s">
        <v>130</v>
      </c>
      <c r="C64" s="289"/>
      <c r="D64" s="289">
        <f>SUM(D55:D63)</f>
        <v>91</v>
      </c>
      <c r="E64" s="289"/>
      <c r="F64" s="289">
        <f>SUM(F55:F63)</f>
        <v>91</v>
      </c>
      <c r="G64" s="290"/>
      <c r="H64" s="289">
        <f>SUM(H55:H63)</f>
        <v>204</v>
      </c>
      <c r="I64" s="242"/>
      <c r="J64" s="274">
        <f>SUM(J55:J63)</f>
        <v>204</v>
      </c>
      <c r="K64" s="274"/>
      <c r="L64" s="274">
        <f>SUM(L55:L63)</f>
        <v>985</v>
      </c>
      <c r="M64" s="274"/>
      <c r="N64" s="274">
        <f>SUM(N55:N63)</f>
        <v>985</v>
      </c>
      <c r="O64" s="135"/>
      <c r="P64" s="135"/>
      <c r="Q64" s="135"/>
      <c r="R64" s="135"/>
      <c r="S64" s="135"/>
      <c r="T64" s="135"/>
      <c r="U64" s="135"/>
      <c r="V64" s="135"/>
      <c r="W64" s="135"/>
      <c r="X64" s="135"/>
      <c r="Y64" s="135"/>
      <c r="Z64" s="135"/>
    </row>
    <row r="65" spans="2:26" ht="19.899999999999999" customHeight="1">
      <c r="B65" s="167"/>
      <c r="C65" s="169"/>
      <c r="D65" s="169"/>
      <c r="E65" s="169"/>
      <c r="F65" s="169"/>
      <c r="G65" s="216"/>
      <c r="H65" s="166"/>
      <c r="I65" s="166"/>
      <c r="J65" s="166"/>
      <c r="K65" s="166"/>
      <c r="L65" s="166"/>
      <c r="M65" s="169"/>
      <c r="N65" s="169"/>
    </row>
    <row r="66" spans="2:26" ht="19.899999999999999" customHeight="1">
      <c r="B66" s="167"/>
      <c r="C66" s="169"/>
      <c r="D66" s="169"/>
      <c r="E66" s="169"/>
      <c r="F66" s="169"/>
      <c r="G66" s="216"/>
      <c r="H66" s="169"/>
      <c r="I66" s="169"/>
      <c r="J66" s="169"/>
      <c r="K66" s="169"/>
      <c r="L66" s="169"/>
      <c r="M66" s="169"/>
      <c r="N66" s="169"/>
    </row>
    <row r="67" spans="2:26" ht="19.899999999999999" customHeight="1">
      <c r="B67" s="192" t="s">
        <v>206</v>
      </c>
      <c r="C67" s="206"/>
      <c r="D67" s="206"/>
      <c r="E67" s="206"/>
      <c r="F67" s="206"/>
      <c r="G67" s="214"/>
      <c r="H67" s="206"/>
      <c r="I67" s="206"/>
      <c r="J67" s="206"/>
      <c r="K67" s="206"/>
      <c r="L67" s="206"/>
      <c r="M67" s="206"/>
      <c r="N67" s="207"/>
      <c r="O67" s="135"/>
    </row>
    <row r="68" spans="2:26" ht="30" customHeight="1">
      <c r="B68" s="611" t="s">
        <v>168</v>
      </c>
      <c r="C68" s="612" t="s">
        <v>255</v>
      </c>
      <c r="D68" s="612"/>
      <c r="E68" s="612"/>
      <c r="F68" s="612"/>
      <c r="G68" s="612" t="s">
        <v>256</v>
      </c>
      <c r="H68" s="612"/>
      <c r="I68" s="612"/>
      <c r="J68" s="612"/>
      <c r="K68" s="612" t="s">
        <v>257</v>
      </c>
      <c r="L68" s="612"/>
      <c r="M68" s="612"/>
      <c r="N68" s="612"/>
      <c r="O68" s="165"/>
    </row>
    <row r="69" spans="2:26" ht="30" customHeight="1">
      <c r="B69" s="599"/>
      <c r="C69" s="194" t="s">
        <v>258</v>
      </c>
      <c r="D69" s="194" t="s">
        <v>185</v>
      </c>
      <c r="E69" s="194" t="s">
        <v>259</v>
      </c>
      <c r="F69" s="194" t="s">
        <v>130</v>
      </c>
      <c r="G69" s="194" t="s">
        <v>258</v>
      </c>
      <c r="H69" s="194" t="s">
        <v>185</v>
      </c>
      <c r="I69" s="194" t="s">
        <v>259</v>
      </c>
      <c r="J69" s="194" t="s">
        <v>130</v>
      </c>
      <c r="K69" s="194" t="s">
        <v>258</v>
      </c>
      <c r="L69" s="194" t="s">
        <v>185</v>
      </c>
      <c r="M69" s="194" t="s">
        <v>259</v>
      </c>
      <c r="N69" s="194" t="s">
        <v>130</v>
      </c>
      <c r="O69" s="165"/>
    </row>
    <row r="70" spans="2:26" ht="19.899999999999999" customHeight="1">
      <c r="B70" s="208" t="s">
        <v>174</v>
      </c>
      <c r="C70" s="189">
        <v>3</v>
      </c>
      <c r="D70" s="189">
        <v>1</v>
      </c>
      <c r="E70" s="189">
        <v>2</v>
      </c>
      <c r="F70" s="285">
        <v>6</v>
      </c>
      <c r="G70" s="286">
        <v>35</v>
      </c>
      <c r="H70" s="189">
        <v>15</v>
      </c>
      <c r="I70" s="185"/>
      <c r="J70" s="257">
        <v>50</v>
      </c>
      <c r="K70" s="283"/>
      <c r="L70" s="283"/>
      <c r="M70" s="283"/>
      <c r="N70" s="257">
        <v>0</v>
      </c>
      <c r="O70" s="171"/>
      <c r="P70" s="171"/>
      <c r="Q70" s="171"/>
      <c r="R70" s="171"/>
      <c r="S70" s="171"/>
      <c r="T70" s="171"/>
      <c r="U70" s="171"/>
      <c r="V70" s="171"/>
      <c r="W70" s="171"/>
      <c r="X70" s="171"/>
      <c r="Y70" s="171"/>
      <c r="Z70" s="171"/>
    </row>
    <row r="71" spans="2:26" ht="19.899999999999999" customHeight="1">
      <c r="B71" s="209" t="s">
        <v>175</v>
      </c>
      <c r="C71" s="188">
        <v>1</v>
      </c>
      <c r="D71" s="188">
        <v>7</v>
      </c>
      <c r="E71" s="188">
        <v>4</v>
      </c>
      <c r="F71" s="279">
        <v>12</v>
      </c>
      <c r="G71" s="287">
        <v>31</v>
      </c>
      <c r="H71" s="188">
        <v>30</v>
      </c>
      <c r="I71" s="187"/>
      <c r="J71" s="259">
        <v>61</v>
      </c>
      <c r="K71" s="190">
        <v>1</v>
      </c>
      <c r="L71" s="190"/>
      <c r="M71" s="190"/>
      <c r="N71" s="259">
        <v>1</v>
      </c>
      <c r="O71" s="171"/>
      <c r="P71" s="171"/>
      <c r="Q71" s="171"/>
      <c r="R71" s="171"/>
      <c r="S71" s="171"/>
      <c r="T71" s="171"/>
      <c r="U71" s="171"/>
      <c r="V71" s="171"/>
      <c r="W71" s="171"/>
      <c r="X71" s="171"/>
      <c r="Y71" s="171"/>
      <c r="Z71" s="171"/>
    </row>
    <row r="72" spans="2:26" ht="19.899999999999999" customHeight="1">
      <c r="B72" s="209" t="s">
        <v>176</v>
      </c>
      <c r="C72" s="188"/>
      <c r="D72" s="188"/>
      <c r="E72" s="188">
        <v>2</v>
      </c>
      <c r="F72" s="279">
        <v>2</v>
      </c>
      <c r="G72" s="287">
        <v>9</v>
      </c>
      <c r="H72" s="188">
        <v>2</v>
      </c>
      <c r="I72" s="187"/>
      <c r="J72" s="259">
        <v>11</v>
      </c>
      <c r="K72" s="190"/>
      <c r="L72" s="190"/>
      <c r="M72" s="190"/>
      <c r="N72" s="259">
        <v>0</v>
      </c>
      <c r="O72" s="171"/>
      <c r="P72" s="171"/>
      <c r="Q72" s="171"/>
      <c r="R72" s="171"/>
      <c r="S72" s="171"/>
      <c r="T72" s="171"/>
      <c r="U72" s="171"/>
      <c r="V72" s="171"/>
      <c r="W72" s="171"/>
      <c r="X72" s="171"/>
      <c r="Y72" s="171"/>
      <c r="Z72" s="171"/>
    </row>
    <row r="73" spans="2:26" ht="19.899999999999999" customHeight="1">
      <c r="B73" s="209" t="s">
        <v>177</v>
      </c>
      <c r="C73" s="188"/>
      <c r="D73" s="188"/>
      <c r="E73" s="188">
        <v>2</v>
      </c>
      <c r="F73" s="279">
        <v>2</v>
      </c>
      <c r="G73" s="287">
        <v>29</v>
      </c>
      <c r="H73" s="188">
        <v>3</v>
      </c>
      <c r="I73" s="187"/>
      <c r="J73" s="259">
        <v>32</v>
      </c>
      <c r="K73" s="190">
        <v>1</v>
      </c>
      <c r="L73" s="190"/>
      <c r="M73" s="190"/>
      <c r="N73" s="259">
        <v>1</v>
      </c>
      <c r="O73" s="171"/>
      <c r="P73" s="171"/>
      <c r="Q73" s="171"/>
      <c r="R73" s="171"/>
      <c r="S73" s="171"/>
      <c r="T73" s="171"/>
      <c r="U73" s="171"/>
      <c r="V73" s="171"/>
      <c r="W73" s="171"/>
      <c r="X73" s="171"/>
      <c r="Y73" s="171"/>
      <c r="Z73" s="171"/>
    </row>
    <row r="74" spans="2:26" ht="19.899999999999999" customHeight="1">
      <c r="B74" s="209" t="s">
        <v>178</v>
      </c>
      <c r="C74" s="188">
        <v>1</v>
      </c>
      <c r="D74" s="188">
        <v>4</v>
      </c>
      <c r="E74" s="188">
        <v>1</v>
      </c>
      <c r="F74" s="279">
        <v>6</v>
      </c>
      <c r="G74" s="287">
        <v>11</v>
      </c>
      <c r="H74" s="188">
        <v>20</v>
      </c>
      <c r="I74" s="187"/>
      <c r="J74" s="259">
        <v>31</v>
      </c>
      <c r="K74" s="190"/>
      <c r="L74" s="190"/>
      <c r="M74" s="190"/>
      <c r="N74" s="259">
        <v>0</v>
      </c>
      <c r="O74" s="171"/>
      <c r="P74" s="171"/>
      <c r="Q74" s="171"/>
      <c r="R74" s="171"/>
      <c r="S74" s="171"/>
      <c r="T74" s="171"/>
      <c r="U74" s="171"/>
      <c r="V74" s="171"/>
      <c r="W74" s="171"/>
      <c r="X74" s="171"/>
      <c r="Y74" s="171"/>
      <c r="Z74" s="171"/>
    </row>
    <row r="75" spans="2:26" ht="19.899999999999999" customHeight="1">
      <c r="B75" s="209" t="s">
        <v>179</v>
      </c>
      <c r="C75" s="188"/>
      <c r="D75" s="188"/>
      <c r="E75" s="188">
        <v>2</v>
      </c>
      <c r="F75" s="279">
        <v>2</v>
      </c>
      <c r="G75" s="287">
        <v>16</v>
      </c>
      <c r="H75" s="188">
        <v>4</v>
      </c>
      <c r="I75" s="187"/>
      <c r="J75" s="259">
        <v>20</v>
      </c>
      <c r="K75" s="190"/>
      <c r="L75" s="190"/>
      <c r="M75" s="190"/>
      <c r="N75" s="259">
        <v>0</v>
      </c>
      <c r="O75" s="171"/>
      <c r="P75" s="171"/>
      <c r="Q75" s="171"/>
      <c r="R75" s="171"/>
      <c r="S75" s="171"/>
      <c r="T75" s="171"/>
      <c r="U75" s="171"/>
      <c r="V75" s="171"/>
      <c r="W75" s="171"/>
      <c r="X75" s="171"/>
      <c r="Y75" s="171"/>
      <c r="Z75" s="171"/>
    </row>
    <row r="76" spans="2:26" ht="19.899999999999999" customHeight="1">
      <c r="B76" s="209" t="s">
        <v>180</v>
      </c>
      <c r="C76" s="188"/>
      <c r="D76" s="188"/>
      <c r="E76" s="188">
        <v>3</v>
      </c>
      <c r="F76" s="279">
        <v>3</v>
      </c>
      <c r="G76" s="287">
        <v>16</v>
      </c>
      <c r="H76" s="188">
        <v>2</v>
      </c>
      <c r="I76" s="187"/>
      <c r="J76" s="259">
        <v>18</v>
      </c>
      <c r="K76" s="190">
        <v>1</v>
      </c>
      <c r="L76" s="190"/>
      <c r="M76" s="190"/>
      <c r="N76" s="259">
        <v>1</v>
      </c>
      <c r="O76" s="171"/>
      <c r="P76" s="171"/>
      <c r="Q76" s="171"/>
      <c r="R76" s="171"/>
      <c r="S76" s="171"/>
      <c r="T76" s="171"/>
      <c r="U76" s="171"/>
      <c r="V76" s="171"/>
      <c r="W76" s="171"/>
      <c r="X76" s="171"/>
      <c r="Y76" s="171"/>
      <c r="Z76" s="171"/>
    </row>
    <row r="77" spans="2:26" ht="19.899999999999999" customHeight="1">
      <c r="B77" s="209" t="s">
        <v>181</v>
      </c>
      <c r="C77" s="188">
        <v>2</v>
      </c>
      <c r="D77" s="188">
        <v>1</v>
      </c>
      <c r="E77" s="188"/>
      <c r="F77" s="279">
        <v>3</v>
      </c>
      <c r="G77" s="287">
        <v>17</v>
      </c>
      <c r="H77" s="188">
        <v>3</v>
      </c>
      <c r="I77" s="187"/>
      <c r="J77" s="259">
        <v>20</v>
      </c>
      <c r="K77" s="190"/>
      <c r="L77" s="190"/>
      <c r="M77" s="190"/>
      <c r="N77" s="259">
        <v>0</v>
      </c>
      <c r="O77" s="171"/>
      <c r="P77" s="171"/>
      <c r="Q77" s="171"/>
      <c r="R77" s="171"/>
      <c r="S77" s="171"/>
      <c r="T77" s="171"/>
      <c r="U77" s="171"/>
      <c r="V77" s="171"/>
      <c r="W77" s="171"/>
      <c r="X77" s="171"/>
      <c r="Y77" s="171"/>
      <c r="Z77" s="171"/>
    </row>
    <row r="78" spans="2:26" ht="19.899999999999999" customHeight="1">
      <c r="B78" s="209" t="s">
        <v>182</v>
      </c>
      <c r="C78" s="188">
        <v>6</v>
      </c>
      <c r="D78" s="188">
        <v>3</v>
      </c>
      <c r="E78" s="188">
        <v>2</v>
      </c>
      <c r="F78" s="279">
        <v>11</v>
      </c>
      <c r="G78" s="287">
        <v>373</v>
      </c>
      <c r="H78" s="188">
        <v>60</v>
      </c>
      <c r="I78" s="187"/>
      <c r="J78" s="259">
        <v>433</v>
      </c>
      <c r="K78" s="190">
        <v>16</v>
      </c>
      <c r="L78" s="190"/>
      <c r="M78" s="190"/>
      <c r="N78" s="259">
        <v>16</v>
      </c>
      <c r="O78" s="171"/>
      <c r="P78" s="171"/>
      <c r="Q78" s="171"/>
      <c r="R78" s="171"/>
      <c r="S78" s="171"/>
      <c r="T78" s="171"/>
      <c r="U78" s="171"/>
      <c r="V78" s="171"/>
      <c r="W78" s="171"/>
      <c r="X78" s="171"/>
      <c r="Y78" s="171"/>
      <c r="Z78" s="171"/>
    </row>
    <row r="79" spans="2:26" ht="19.899999999999999" customHeight="1" thickBot="1">
      <c r="B79" s="288" t="s">
        <v>130</v>
      </c>
      <c r="C79" s="289">
        <f>SUM(C70:C78)</f>
        <v>13</v>
      </c>
      <c r="D79" s="289">
        <f t="shared" ref="D79:N79" si="9">SUM(D70:D78)</f>
        <v>16</v>
      </c>
      <c r="E79" s="289">
        <f t="shared" si="9"/>
        <v>18</v>
      </c>
      <c r="F79" s="289">
        <f t="shared" si="9"/>
        <v>47</v>
      </c>
      <c r="G79" s="290">
        <f t="shared" si="9"/>
        <v>537</v>
      </c>
      <c r="H79" s="289">
        <f t="shared" si="9"/>
        <v>139</v>
      </c>
      <c r="I79" s="242">
        <f t="shared" si="9"/>
        <v>0</v>
      </c>
      <c r="J79" s="274">
        <f t="shared" si="9"/>
        <v>676</v>
      </c>
      <c r="K79" s="274">
        <f t="shared" si="9"/>
        <v>19</v>
      </c>
      <c r="L79" s="274">
        <f t="shared" si="9"/>
        <v>0</v>
      </c>
      <c r="M79" s="274">
        <f t="shared" si="9"/>
        <v>0</v>
      </c>
      <c r="N79" s="274">
        <f t="shared" si="9"/>
        <v>19</v>
      </c>
      <c r="O79" s="171"/>
      <c r="P79" s="171"/>
      <c r="Q79" s="171"/>
      <c r="R79" s="171"/>
      <c r="S79" s="171"/>
      <c r="T79" s="171"/>
      <c r="U79" s="171"/>
      <c r="V79" s="171"/>
      <c r="W79" s="171"/>
      <c r="X79" s="171"/>
      <c r="Y79" s="171"/>
      <c r="Z79" s="171"/>
    </row>
    <row r="80" spans="2:26" ht="19.899999999999999" customHeight="1">
      <c r="B80" s="167"/>
      <c r="C80" s="169"/>
      <c r="D80" s="169"/>
      <c r="E80" s="169"/>
      <c r="F80" s="169"/>
      <c r="G80" s="216"/>
      <c r="H80" s="169"/>
      <c r="I80" s="169"/>
      <c r="J80" s="169"/>
      <c r="K80" s="169"/>
      <c r="L80" s="169"/>
      <c r="M80" s="169"/>
      <c r="N80" s="169"/>
    </row>
    <row r="81" spans="2:26" ht="19.899999999999999" customHeight="1">
      <c r="B81" s="167"/>
      <c r="C81" s="169"/>
      <c r="D81" s="169"/>
      <c r="E81" s="169"/>
      <c r="F81" s="169"/>
      <c r="G81" s="216"/>
      <c r="H81" s="166"/>
      <c r="I81" s="166"/>
      <c r="J81" s="166"/>
      <c r="K81" s="166"/>
      <c r="L81" s="166"/>
      <c r="M81" s="169"/>
      <c r="N81" s="169"/>
    </row>
    <row r="82" spans="2:26" ht="19.899999999999999" customHeight="1">
      <c r="B82" s="192" t="s">
        <v>205</v>
      </c>
      <c r="C82" s="206"/>
      <c r="D82" s="206"/>
      <c r="E82" s="206"/>
      <c r="F82" s="206"/>
      <c r="G82" s="214"/>
      <c r="H82" s="206"/>
      <c r="I82" s="206"/>
      <c r="J82" s="206"/>
      <c r="K82" s="206"/>
      <c r="L82" s="206"/>
      <c r="M82" s="206"/>
      <c r="N82" s="207"/>
    </row>
    <row r="83" spans="2:26" ht="30" customHeight="1">
      <c r="B83" s="611" t="s">
        <v>168</v>
      </c>
      <c r="C83" s="612" t="s">
        <v>255</v>
      </c>
      <c r="D83" s="612"/>
      <c r="E83" s="612"/>
      <c r="F83" s="612"/>
      <c r="G83" s="612" t="s">
        <v>256</v>
      </c>
      <c r="H83" s="612"/>
      <c r="I83" s="612"/>
      <c r="J83" s="612"/>
      <c r="K83" s="612" t="s">
        <v>257</v>
      </c>
      <c r="L83" s="612"/>
      <c r="M83" s="612"/>
      <c r="N83" s="612"/>
    </row>
    <row r="84" spans="2:26" ht="30" customHeight="1">
      <c r="B84" s="599"/>
      <c r="C84" s="194" t="s">
        <v>258</v>
      </c>
      <c r="D84" s="194" t="s">
        <v>185</v>
      </c>
      <c r="E84" s="194" t="s">
        <v>259</v>
      </c>
      <c r="F84" s="194" t="s">
        <v>130</v>
      </c>
      <c r="G84" s="194" t="s">
        <v>258</v>
      </c>
      <c r="H84" s="194" t="s">
        <v>185</v>
      </c>
      <c r="I84" s="194" t="s">
        <v>259</v>
      </c>
      <c r="J84" s="194" t="s">
        <v>130</v>
      </c>
      <c r="K84" s="194" t="s">
        <v>258</v>
      </c>
      <c r="L84" s="194" t="s">
        <v>185</v>
      </c>
      <c r="M84" s="194" t="s">
        <v>259</v>
      </c>
      <c r="N84" s="194" t="s">
        <v>130</v>
      </c>
    </row>
    <row r="85" spans="2:26" ht="19.899999999999999" customHeight="1">
      <c r="B85" s="208" t="s">
        <v>174</v>
      </c>
      <c r="C85" s="189"/>
      <c r="D85" s="189">
        <v>3</v>
      </c>
      <c r="E85" s="189"/>
      <c r="F85" s="285">
        <v>3</v>
      </c>
      <c r="G85" s="286"/>
      <c r="H85" s="189"/>
      <c r="I85" s="185"/>
      <c r="J85" s="257"/>
      <c r="K85" s="283"/>
      <c r="L85" s="283">
        <v>77</v>
      </c>
      <c r="M85" s="283"/>
      <c r="N85" s="257">
        <v>77</v>
      </c>
      <c r="O85" s="135"/>
      <c r="P85" s="135"/>
      <c r="Q85" s="135"/>
      <c r="R85" s="135"/>
      <c r="S85" s="135"/>
      <c r="T85" s="135"/>
      <c r="U85" s="135"/>
      <c r="V85" s="135"/>
      <c r="W85" s="135"/>
      <c r="X85" s="135"/>
      <c r="Y85" s="135"/>
      <c r="Z85" s="135"/>
    </row>
    <row r="86" spans="2:26" ht="19.899999999999999" customHeight="1">
      <c r="B86" s="209" t="s">
        <v>175</v>
      </c>
      <c r="C86" s="188"/>
      <c r="D86" s="188">
        <v>11</v>
      </c>
      <c r="E86" s="188"/>
      <c r="F86" s="279">
        <v>11</v>
      </c>
      <c r="G86" s="287"/>
      <c r="H86" s="188"/>
      <c r="I86" s="187"/>
      <c r="J86" s="259"/>
      <c r="K86" s="190"/>
      <c r="L86" s="190">
        <v>262</v>
      </c>
      <c r="M86" s="190"/>
      <c r="N86" s="259">
        <v>262</v>
      </c>
      <c r="O86" s="135"/>
      <c r="P86" s="135"/>
      <c r="Q86" s="135"/>
      <c r="R86" s="135"/>
      <c r="S86" s="135"/>
      <c r="T86" s="135"/>
      <c r="U86" s="135"/>
      <c r="V86" s="135"/>
      <c r="W86" s="135"/>
      <c r="X86" s="135"/>
      <c r="Y86" s="135"/>
      <c r="Z86" s="135"/>
    </row>
    <row r="87" spans="2:26" ht="19.899999999999999" customHeight="1">
      <c r="B87" s="209" t="s">
        <v>176</v>
      </c>
      <c r="C87" s="188"/>
      <c r="D87" s="188">
        <v>2</v>
      </c>
      <c r="E87" s="188"/>
      <c r="F87" s="279">
        <v>2</v>
      </c>
      <c r="G87" s="287"/>
      <c r="H87" s="188"/>
      <c r="I87" s="187"/>
      <c r="J87" s="259"/>
      <c r="K87" s="190"/>
      <c r="L87" s="190">
        <v>45</v>
      </c>
      <c r="M87" s="190"/>
      <c r="N87" s="259">
        <v>45</v>
      </c>
      <c r="O87" s="135"/>
      <c r="P87" s="135"/>
      <c r="Q87" s="135"/>
      <c r="R87" s="135"/>
      <c r="S87" s="135"/>
      <c r="T87" s="135"/>
      <c r="U87" s="135"/>
      <c r="V87" s="135"/>
      <c r="W87" s="135"/>
      <c r="X87" s="135"/>
      <c r="Y87" s="135"/>
      <c r="Z87" s="135"/>
    </row>
    <row r="88" spans="2:26" ht="19.899999999999999" customHeight="1">
      <c r="B88" s="209" t="s">
        <v>177</v>
      </c>
      <c r="C88" s="188"/>
      <c r="D88" s="188">
        <v>2</v>
      </c>
      <c r="E88" s="188"/>
      <c r="F88" s="279">
        <v>2</v>
      </c>
      <c r="G88" s="287"/>
      <c r="H88" s="188"/>
      <c r="I88" s="187"/>
      <c r="J88" s="259"/>
      <c r="K88" s="190"/>
      <c r="L88" s="190">
        <v>33</v>
      </c>
      <c r="M88" s="190"/>
      <c r="N88" s="259">
        <v>33</v>
      </c>
      <c r="O88" s="135"/>
      <c r="P88" s="135"/>
      <c r="Q88" s="135"/>
      <c r="R88" s="135"/>
      <c r="S88" s="135"/>
      <c r="T88" s="135"/>
      <c r="U88" s="135"/>
      <c r="V88" s="135"/>
      <c r="W88" s="135"/>
      <c r="X88" s="135"/>
      <c r="Y88" s="135"/>
      <c r="Z88" s="135"/>
    </row>
    <row r="89" spans="2:26" ht="19.899999999999999" customHeight="1">
      <c r="B89" s="209" t="s">
        <v>178</v>
      </c>
      <c r="C89" s="188"/>
      <c r="D89" s="188">
        <v>5</v>
      </c>
      <c r="E89" s="188"/>
      <c r="F89" s="279">
        <v>5</v>
      </c>
      <c r="G89" s="287"/>
      <c r="H89" s="188"/>
      <c r="I89" s="187"/>
      <c r="J89" s="259"/>
      <c r="K89" s="190"/>
      <c r="L89" s="190">
        <v>58</v>
      </c>
      <c r="M89" s="190"/>
      <c r="N89" s="259">
        <v>58</v>
      </c>
      <c r="O89" s="135"/>
      <c r="P89" s="135"/>
      <c r="Q89" s="135"/>
      <c r="R89" s="135"/>
      <c r="S89" s="135"/>
      <c r="T89" s="135"/>
      <c r="U89" s="135"/>
      <c r="V89" s="135"/>
      <c r="W89" s="135"/>
      <c r="X89" s="135"/>
      <c r="Y89" s="135"/>
      <c r="Z89" s="135"/>
    </row>
    <row r="90" spans="2:26" ht="19.899999999999999" customHeight="1">
      <c r="B90" s="209" t="s">
        <v>179</v>
      </c>
      <c r="C90" s="188"/>
      <c r="D90" s="188">
        <v>2</v>
      </c>
      <c r="E90" s="188"/>
      <c r="F90" s="279">
        <v>2</v>
      </c>
      <c r="G90" s="287"/>
      <c r="H90" s="188"/>
      <c r="I90" s="187"/>
      <c r="J90" s="259"/>
      <c r="K90" s="190"/>
      <c r="L90" s="190">
        <v>22</v>
      </c>
      <c r="M90" s="190"/>
      <c r="N90" s="259">
        <v>22</v>
      </c>
      <c r="O90" s="135"/>
      <c r="P90" s="135"/>
      <c r="Q90" s="135"/>
      <c r="R90" s="135"/>
      <c r="S90" s="135"/>
      <c r="T90" s="135"/>
      <c r="U90" s="135"/>
      <c r="V90" s="135"/>
      <c r="W90" s="135"/>
      <c r="X90" s="135"/>
      <c r="Y90" s="135"/>
      <c r="Z90" s="135"/>
    </row>
    <row r="91" spans="2:26" ht="19.899999999999999" customHeight="1">
      <c r="B91" s="209" t="s">
        <v>180</v>
      </c>
      <c r="C91" s="188"/>
      <c r="D91" s="188">
        <v>2</v>
      </c>
      <c r="E91" s="188"/>
      <c r="F91" s="279">
        <v>2</v>
      </c>
      <c r="G91" s="287"/>
      <c r="H91" s="188"/>
      <c r="I91" s="187"/>
      <c r="J91" s="259"/>
      <c r="K91" s="190"/>
      <c r="L91" s="190">
        <v>20</v>
      </c>
      <c r="M91" s="190"/>
      <c r="N91" s="259">
        <v>20</v>
      </c>
      <c r="O91" s="135"/>
      <c r="P91" s="135"/>
      <c r="Q91" s="135"/>
      <c r="R91" s="135"/>
      <c r="S91" s="135"/>
      <c r="T91" s="135"/>
      <c r="U91" s="135"/>
      <c r="V91" s="135"/>
      <c r="W91" s="135"/>
      <c r="X91" s="135"/>
      <c r="Y91" s="135"/>
      <c r="Z91" s="135"/>
    </row>
    <row r="92" spans="2:26" ht="19.899999999999999" customHeight="1">
      <c r="B92" s="209" t="s">
        <v>181</v>
      </c>
      <c r="C92" s="188"/>
      <c r="D92" s="188">
        <v>1</v>
      </c>
      <c r="E92" s="188"/>
      <c r="F92" s="279">
        <v>1</v>
      </c>
      <c r="G92" s="287"/>
      <c r="H92" s="188"/>
      <c r="I92" s="187"/>
      <c r="J92" s="259"/>
      <c r="K92" s="190"/>
      <c r="L92" s="190">
        <v>31</v>
      </c>
      <c r="M92" s="190"/>
      <c r="N92" s="259">
        <v>31</v>
      </c>
      <c r="O92" s="135"/>
      <c r="P92" s="135"/>
      <c r="Q92" s="135"/>
      <c r="R92" s="135"/>
      <c r="S92" s="135"/>
      <c r="T92" s="135"/>
      <c r="U92" s="135"/>
      <c r="V92" s="135"/>
      <c r="W92" s="135"/>
      <c r="X92" s="135"/>
      <c r="Y92" s="135"/>
      <c r="Z92" s="135"/>
    </row>
    <row r="93" spans="2:26" ht="19.899999999999999" customHeight="1">
      <c r="B93" s="209" t="s">
        <v>182</v>
      </c>
      <c r="C93" s="188"/>
      <c r="D93" s="188">
        <v>8</v>
      </c>
      <c r="E93" s="188"/>
      <c r="F93" s="279">
        <v>8</v>
      </c>
      <c r="G93" s="287"/>
      <c r="H93" s="188"/>
      <c r="I93" s="187"/>
      <c r="J93" s="259"/>
      <c r="K93" s="190"/>
      <c r="L93" s="190">
        <v>167</v>
      </c>
      <c r="M93" s="190"/>
      <c r="N93" s="259">
        <v>167</v>
      </c>
      <c r="O93" s="135"/>
      <c r="P93" s="135"/>
      <c r="Q93" s="135"/>
      <c r="R93" s="135"/>
      <c r="S93" s="135"/>
      <c r="T93" s="135"/>
      <c r="U93" s="135"/>
      <c r="V93" s="135"/>
      <c r="W93" s="135"/>
      <c r="X93" s="135"/>
      <c r="Y93" s="135"/>
      <c r="Z93" s="135"/>
    </row>
    <row r="94" spans="2:26" ht="19.899999999999999" customHeight="1" thickBot="1">
      <c r="B94" s="288" t="s">
        <v>130</v>
      </c>
      <c r="C94" s="289"/>
      <c r="D94" s="289">
        <f>SUM(D85:D93)</f>
        <v>36</v>
      </c>
      <c r="E94" s="289"/>
      <c r="F94" s="289">
        <f>SUM(F85:F93)</f>
        <v>36</v>
      </c>
      <c r="G94" s="290"/>
      <c r="H94" s="289">
        <f>SUM(H85:H93)</f>
        <v>0</v>
      </c>
      <c r="I94" s="242"/>
      <c r="J94" s="274">
        <f>SUM(J85:J93)</f>
        <v>0</v>
      </c>
      <c r="K94" s="274"/>
      <c r="L94" s="274">
        <f>SUM(L85:L93)</f>
        <v>715</v>
      </c>
      <c r="M94" s="274"/>
      <c r="N94" s="274">
        <f>SUM(N85:N93)</f>
        <v>715</v>
      </c>
      <c r="O94" s="135"/>
      <c r="P94" s="135"/>
      <c r="Q94" s="135"/>
      <c r="R94" s="135"/>
      <c r="S94" s="135"/>
      <c r="T94" s="135"/>
      <c r="U94" s="135"/>
      <c r="V94" s="135"/>
      <c r="W94" s="135"/>
      <c r="X94" s="135"/>
      <c r="Y94" s="135"/>
      <c r="Z94" s="135"/>
    </row>
    <row r="95" spans="2:26" ht="19.899999999999999" customHeight="1">
      <c r="B95" s="167"/>
      <c r="C95" s="169"/>
      <c r="D95" s="169"/>
      <c r="E95" s="169"/>
      <c r="F95" s="169"/>
      <c r="G95" s="216"/>
      <c r="H95" s="166"/>
      <c r="I95" s="166"/>
      <c r="J95" s="166"/>
      <c r="K95" s="166"/>
      <c r="L95" s="166"/>
      <c r="M95" s="169"/>
      <c r="N95" s="169"/>
    </row>
    <row r="96" spans="2:26" ht="19.899999999999999" customHeight="1">
      <c r="B96" s="167"/>
      <c r="C96" s="169"/>
      <c r="D96" s="169"/>
      <c r="E96" s="169"/>
      <c r="F96" s="169"/>
      <c r="G96" s="216"/>
      <c r="H96" s="166"/>
      <c r="I96" s="166"/>
      <c r="J96" s="166"/>
      <c r="K96" s="166"/>
      <c r="L96" s="166"/>
      <c r="M96" s="169"/>
      <c r="N96" s="169"/>
      <c r="O96" s="5"/>
    </row>
    <row r="97" spans="2:26" ht="19.899999999999999" customHeight="1">
      <c r="B97" s="167"/>
      <c r="C97" s="169"/>
      <c r="D97" s="169"/>
      <c r="E97" s="169"/>
      <c r="F97" s="169"/>
      <c r="G97" s="216"/>
      <c r="H97" s="166"/>
      <c r="I97" s="166"/>
      <c r="J97" s="166"/>
      <c r="K97" s="166"/>
      <c r="L97" s="166"/>
      <c r="M97" s="169"/>
      <c r="N97" s="169"/>
    </row>
    <row r="98" spans="2:26" ht="19.899999999999999" customHeight="1">
      <c r="B98" s="192" t="s">
        <v>207</v>
      </c>
      <c r="C98" s="206"/>
      <c r="D98" s="206"/>
      <c r="E98" s="206"/>
      <c r="F98" s="206"/>
      <c r="G98" s="214"/>
      <c r="H98" s="206"/>
      <c r="I98" s="206"/>
      <c r="J98" s="206"/>
      <c r="K98" s="206"/>
      <c r="L98" s="206"/>
      <c r="M98" s="206"/>
      <c r="N98" s="207"/>
    </row>
    <row r="99" spans="2:26" ht="30" customHeight="1">
      <c r="B99" s="611" t="s">
        <v>168</v>
      </c>
      <c r="C99" s="612" t="s">
        <v>255</v>
      </c>
      <c r="D99" s="612"/>
      <c r="E99" s="612"/>
      <c r="F99" s="612"/>
      <c r="G99" s="612" t="s">
        <v>256</v>
      </c>
      <c r="H99" s="612"/>
      <c r="I99" s="612"/>
      <c r="J99" s="612"/>
      <c r="K99" s="612" t="s">
        <v>257</v>
      </c>
      <c r="L99" s="612"/>
      <c r="M99" s="612"/>
      <c r="N99" s="612"/>
    </row>
    <row r="100" spans="2:26" ht="30" customHeight="1">
      <c r="B100" s="599"/>
      <c r="C100" s="194" t="s">
        <v>258</v>
      </c>
      <c r="D100" s="194" t="s">
        <v>185</v>
      </c>
      <c r="E100" s="194" t="s">
        <v>259</v>
      </c>
      <c r="F100" s="194" t="s">
        <v>130</v>
      </c>
      <c r="G100" s="194" t="s">
        <v>258</v>
      </c>
      <c r="H100" s="194" t="s">
        <v>185</v>
      </c>
      <c r="I100" s="194" t="s">
        <v>259</v>
      </c>
      <c r="J100" s="194" t="s">
        <v>130</v>
      </c>
      <c r="K100" s="194" t="s">
        <v>258</v>
      </c>
      <c r="L100" s="194" t="s">
        <v>185</v>
      </c>
      <c r="M100" s="194" t="s">
        <v>259</v>
      </c>
      <c r="N100" s="194" t="s">
        <v>130</v>
      </c>
    </row>
    <row r="101" spans="2:26" ht="19.899999999999999" customHeight="1">
      <c r="B101" s="208" t="s">
        <v>174</v>
      </c>
      <c r="C101" s="189"/>
      <c r="D101" s="189">
        <v>8</v>
      </c>
      <c r="E101" s="189"/>
      <c r="F101" s="285">
        <v>8</v>
      </c>
      <c r="G101" s="286"/>
      <c r="H101" s="189">
        <v>103</v>
      </c>
      <c r="I101" s="185"/>
      <c r="J101" s="257">
        <v>103</v>
      </c>
      <c r="K101" s="283"/>
      <c r="L101" s="283">
        <v>66</v>
      </c>
      <c r="M101" s="283"/>
      <c r="N101" s="257">
        <v>66</v>
      </c>
      <c r="O101" s="135"/>
      <c r="P101" s="135"/>
      <c r="Q101" s="135"/>
      <c r="R101" s="135"/>
      <c r="S101" s="135"/>
      <c r="T101" s="135"/>
      <c r="U101" s="135"/>
      <c r="V101" s="135"/>
      <c r="W101" s="135"/>
      <c r="X101" s="135"/>
      <c r="Y101" s="135"/>
      <c r="Z101" s="135"/>
    </row>
    <row r="102" spans="2:26" ht="19.899999999999999" customHeight="1">
      <c r="B102" s="209" t="s">
        <v>175</v>
      </c>
      <c r="C102" s="188"/>
      <c r="D102" s="188">
        <v>8</v>
      </c>
      <c r="E102" s="188"/>
      <c r="F102" s="279">
        <v>8</v>
      </c>
      <c r="G102" s="287"/>
      <c r="H102" s="188">
        <v>144</v>
      </c>
      <c r="I102" s="187"/>
      <c r="J102" s="259">
        <v>144</v>
      </c>
      <c r="K102" s="190"/>
      <c r="L102" s="190">
        <v>117</v>
      </c>
      <c r="M102" s="190"/>
      <c r="N102" s="259">
        <v>117</v>
      </c>
      <c r="O102" s="135"/>
      <c r="P102" s="135"/>
      <c r="Q102" s="135"/>
      <c r="R102" s="135"/>
      <c r="S102" s="135"/>
      <c r="T102" s="135"/>
      <c r="U102" s="135"/>
      <c r="V102" s="135"/>
      <c r="W102" s="135"/>
      <c r="X102" s="135"/>
      <c r="Y102" s="135"/>
      <c r="Z102" s="135"/>
    </row>
    <row r="103" spans="2:26" ht="19.899999999999999" customHeight="1">
      <c r="B103" s="209" t="s">
        <v>176</v>
      </c>
      <c r="C103" s="188"/>
      <c r="D103" s="188">
        <v>5</v>
      </c>
      <c r="E103" s="188"/>
      <c r="F103" s="279">
        <v>5</v>
      </c>
      <c r="G103" s="287"/>
      <c r="H103" s="188">
        <v>88</v>
      </c>
      <c r="I103" s="187"/>
      <c r="J103" s="259">
        <v>88</v>
      </c>
      <c r="K103" s="190"/>
      <c r="L103" s="190">
        <v>71</v>
      </c>
      <c r="M103" s="190"/>
      <c r="N103" s="259">
        <v>71</v>
      </c>
      <c r="O103" s="135"/>
      <c r="P103" s="135"/>
      <c r="Q103" s="135"/>
      <c r="R103" s="135"/>
      <c r="S103" s="135"/>
      <c r="T103" s="135"/>
      <c r="U103" s="135"/>
      <c r="V103" s="135"/>
      <c r="W103" s="135"/>
      <c r="X103" s="135"/>
      <c r="Y103" s="135"/>
      <c r="Z103" s="135"/>
    </row>
    <row r="104" spans="2:26" ht="19.899999999999999" customHeight="1">
      <c r="B104" s="209" t="s">
        <v>177</v>
      </c>
      <c r="C104" s="188"/>
      <c r="D104" s="188">
        <v>4</v>
      </c>
      <c r="E104" s="188"/>
      <c r="F104" s="279">
        <v>4</v>
      </c>
      <c r="G104" s="287"/>
      <c r="H104" s="188">
        <v>96</v>
      </c>
      <c r="I104" s="187"/>
      <c r="J104" s="259">
        <v>96</v>
      </c>
      <c r="K104" s="190"/>
      <c r="L104" s="190">
        <v>84</v>
      </c>
      <c r="M104" s="190"/>
      <c r="N104" s="259">
        <v>84</v>
      </c>
      <c r="O104" s="135"/>
      <c r="P104" s="135"/>
      <c r="Q104" s="135"/>
      <c r="R104" s="135"/>
      <c r="S104" s="135"/>
      <c r="T104" s="135"/>
      <c r="U104" s="135"/>
      <c r="V104" s="135"/>
      <c r="W104" s="135"/>
      <c r="X104" s="135"/>
      <c r="Y104" s="135"/>
      <c r="Z104" s="135"/>
    </row>
    <row r="105" spans="2:26" ht="19.899999999999999" customHeight="1">
      <c r="B105" s="209" t="s">
        <v>178</v>
      </c>
      <c r="C105" s="188"/>
      <c r="D105" s="188">
        <v>8</v>
      </c>
      <c r="E105" s="188"/>
      <c r="F105" s="279">
        <v>6</v>
      </c>
      <c r="G105" s="287"/>
      <c r="H105" s="188">
        <v>226</v>
      </c>
      <c r="I105" s="187"/>
      <c r="J105" s="259">
        <v>226</v>
      </c>
      <c r="K105" s="190"/>
      <c r="L105" s="190">
        <v>191</v>
      </c>
      <c r="M105" s="190"/>
      <c r="N105" s="259">
        <v>191</v>
      </c>
      <c r="O105" s="135"/>
      <c r="P105" s="135"/>
      <c r="Q105" s="135"/>
      <c r="R105" s="135"/>
      <c r="S105" s="135"/>
      <c r="T105" s="135"/>
      <c r="U105" s="135"/>
      <c r="V105" s="135"/>
      <c r="W105" s="135"/>
      <c r="X105" s="135"/>
      <c r="Y105" s="135"/>
      <c r="Z105" s="135"/>
    </row>
    <row r="106" spans="2:26" ht="19.899999999999999" customHeight="1">
      <c r="B106" s="209" t="s">
        <v>179</v>
      </c>
      <c r="C106" s="188"/>
      <c r="D106" s="188">
        <v>6</v>
      </c>
      <c r="E106" s="188"/>
      <c r="F106" s="279">
        <v>6</v>
      </c>
      <c r="G106" s="287"/>
      <c r="H106" s="188">
        <v>97</v>
      </c>
      <c r="I106" s="187"/>
      <c r="J106" s="259">
        <v>97</v>
      </c>
      <c r="K106" s="190"/>
      <c r="L106" s="190">
        <v>79</v>
      </c>
      <c r="M106" s="190"/>
      <c r="N106" s="259">
        <v>79</v>
      </c>
      <c r="O106" s="135"/>
      <c r="P106" s="135"/>
      <c r="Q106" s="135"/>
      <c r="R106" s="135"/>
      <c r="S106" s="135"/>
      <c r="T106" s="135"/>
      <c r="U106" s="135"/>
      <c r="V106" s="135"/>
      <c r="W106" s="135"/>
      <c r="X106" s="135"/>
      <c r="Y106" s="135"/>
      <c r="Z106" s="135"/>
    </row>
    <row r="107" spans="2:26" ht="19.899999999999999" customHeight="1">
      <c r="B107" s="209" t="s">
        <v>180</v>
      </c>
      <c r="C107" s="188"/>
      <c r="D107" s="188">
        <v>9</v>
      </c>
      <c r="E107" s="188"/>
      <c r="F107" s="279">
        <v>9</v>
      </c>
      <c r="G107" s="287"/>
      <c r="H107" s="188">
        <v>229</v>
      </c>
      <c r="I107" s="187"/>
      <c r="J107" s="259">
        <v>229</v>
      </c>
      <c r="K107" s="190"/>
      <c r="L107" s="190">
        <v>177</v>
      </c>
      <c r="M107" s="190"/>
      <c r="N107" s="259">
        <v>177</v>
      </c>
      <c r="O107" s="135"/>
      <c r="P107" s="135"/>
      <c r="Q107" s="135"/>
      <c r="R107" s="135"/>
      <c r="S107" s="135"/>
      <c r="T107" s="135"/>
      <c r="U107" s="135"/>
      <c r="V107" s="135"/>
      <c r="W107" s="135"/>
      <c r="X107" s="135"/>
      <c r="Y107" s="135"/>
      <c r="Z107" s="135"/>
    </row>
    <row r="108" spans="2:26" ht="19.899999999999999" customHeight="1">
      <c r="B108" s="209" t="s">
        <v>181</v>
      </c>
      <c r="C108" s="188"/>
      <c r="D108" s="188">
        <v>5</v>
      </c>
      <c r="E108" s="188"/>
      <c r="F108" s="279">
        <v>6</v>
      </c>
      <c r="G108" s="287"/>
      <c r="H108" s="188">
        <v>106</v>
      </c>
      <c r="I108" s="187"/>
      <c r="J108" s="259">
        <v>106</v>
      </c>
      <c r="K108" s="190"/>
      <c r="L108" s="190">
        <v>88</v>
      </c>
      <c r="M108" s="190"/>
      <c r="N108" s="259">
        <v>88</v>
      </c>
      <c r="O108" s="135"/>
      <c r="P108" s="135"/>
      <c r="Q108" s="135"/>
      <c r="R108" s="135"/>
      <c r="S108" s="135"/>
      <c r="T108" s="135"/>
      <c r="U108" s="135"/>
      <c r="V108" s="135"/>
      <c r="W108" s="135"/>
      <c r="X108" s="135"/>
      <c r="Y108" s="135"/>
      <c r="Z108" s="135"/>
    </row>
    <row r="109" spans="2:26" ht="19.899999999999999" customHeight="1">
      <c r="B109" s="209" t="s">
        <v>182</v>
      </c>
      <c r="C109" s="188"/>
      <c r="D109" s="188">
        <v>16</v>
      </c>
      <c r="E109" s="188"/>
      <c r="F109" s="279">
        <v>17</v>
      </c>
      <c r="G109" s="287"/>
      <c r="H109" s="188">
        <v>375</v>
      </c>
      <c r="I109" s="187"/>
      <c r="J109" s="259">
        <v>375</v>
      </c>
      <c r="K109" s="190"/>
      <c r="L109" s="190">
        <v>212</v>
      </c>
      <c r="M109" s="190"/>
      <c r="N109" s="259">
        <v>212</v>
      </c>
      <c r="O109" s="135"/>
      <c r="P109" s="135"/>
      <c r="Q109" s="135"/>
      <c r="R109" s="135"/>
      <c r="S109" s="135"/>
      <c r="T109" s="135"/>
      <c r="U109" s="135"/>
      <c r="V109" s="135"/>
      <c r="W109" s="135"/>
      <c r="X109" s="135"/>
      <c r="Y109" s="135"/>
      <c r="Z109" s="135"/>
    </row>
    <row r="110" spans="2:26" ht="19.899999999999999" customHeight="1" thickBot="1">
      <c r="B110" s="288" t="s">
        <v>130</v>
      </c>
      <c r="C110" s="289"/>
      <c r="D110" s="289">
        <f>SUM(D101:D109)</f>
        <v>69</v>
      </c>
      <c r="E110" s="289"/>
      <c r="F110" s="289">
        <f>SUM(F101:F109)</f>
        <v>69</v>
      </c>
      <c r="G110" s="290"/>
      <c r="H110" s="289">
        <f>SUM(H101:H109)</f>
        <v>1464</v>
      </c>
      <c r="I110" s="242"/>
      <c r="J110" s="274">
        <f>SUM(J101:J109)</f>
        <v>1464</v>
      </c>
      <c r="K110" s="274"/>
      <c r="L110" s="274">
        <f>SUM(L101:L109)</f>
        <v>1085</v>
      </c>
      <c r="M110" s="274"/>
      <c r="N110" s="274">
        <f>SUM(N101:N109)</f>
        <v>1085</v>
      </c>
      <c r="O110" s="135"/>
      <c r="P110" s="135"/>
      <c r="Q110" s="135"/>
      <c r="R110" s="135"/>
      <c r="S110" s="135"/>
      <c r="T110" s="135"/>
      <c r="U110" s="135"/>
      <c r="V110" s="135"/>
      <c r="W110" s="135"/>
      <c r="X110" s="135"/>
      <c r="Y110" s="135"/>
      <c r="Z110" s="135"/>
    </row>
    <row r="111" spans="2:26" ht="19.899999999999999" customHeight="1">
      <c r="B111" s="167"/>
      <c r="C111" s="169"/>
      <c r="D111" s="169"/>
      <c r="E111" s="169"/>
      <c r="F111" s="172"/>
      <c r="G111" s="216"/>
      <c r="H111" s="169"/>
      <c r="I111" s="169"/>
      <c r="J111" s="172"/>
      <c r="K111" s="169"/>
      <c r="L111" s="169"/>
      <c r="M111" s="169"/>
      <c r="N111" s="172"/>
    </row>
    <row r="112" spans="2:26" ht="19.899999999999999" customHeight="1">
      <c r="B112" s="167"/>
      <c r="C112" s="169"/>
      <c r="D112" s="169"/>
      <c r="E112" s="169"/>
      <c r="F112" s="172"/>
      <c r="G112" s="216"/>
      <c r="H112" s="167"/>
      <c r="I112" s="167"/>
      <c r="J112" s="167"/>
      <c r="K112" s="167"/>
      <c r="L112" s="167"/>
      <c r="M112" s="169"/>
      <c r="N112" s="172"/>
    </row>
    <row r="113" spans="2:26" ht="19.899999999999999" customHeight="1">
      <c r="B113" s="192" t="s">
        <v>229</v>
      </c>
      <c r="C113" s="206"/>
      <c r="D113" s="206"/>
      <c r="E113" s="206"/>
      <c r="F113" s="206"/>
      <c r="G113" s="214"/>
      <c r="H113" s="206"/>
      <c r="I113" s="206"/>
      <c r="J113" s="206"/>
      <c r="K113" s="206"/>
      <c r="L113" s="206"/>
      <c r="M113" s="206"/>
      <c r="N113" s="207"/>
    </row>
    <row r="114" spans="2:26" ht="30" customHeight="1">
      <c r="B114" s="611" t="s">
        <v>168</v>
      </c>
      <c r="C114" s="612" t="s">
        <v>255</v>
      </c>
      <c r="D114" s="612"/>
      <c r="E114" s="612"/>
      <c r="F114" s="612"/>
      <c r="G114" s="612" t="s">
        <v>256</v>
      </c>
      <c r="H114" s="612"/>
      <c r="I114" s="612"/>
      <c r="J114" s="612"/>
      <c r="K114" s="612" t="s">
        <v>257</v>
      </c>
      <c r="L114" s="612"/>
      <c r="M114" s="612"/>
      <c r="N114" s="612"/>
    </row>
    <row r="115" spans="2:26" ht="30" customHeight="1">
      <c r="B115" s="599"/>
      <c r="C115" s="194" t="s">
        <v>258</v>
      </c>
      <c r="D115" s="194" t="s">
        <v>185</v>
      </c>
      <c r="E115" s="194" t="s">
        <v>259</v>
      </c>
      <c r="F115" s="194" t="s">
        <v>130</v>
      </c>
      <c r="G115" s="194" t="s">
        <v>258</v>
      </c>
      <c r="H115" s="194" t="s">
        <v>185</v>
      </c>
      <c r="I115" s="194" t="s">
        <v>259</v>
      </c>
      <c r="J115" s="194" t="s">
        <v>130</v>
      </c>
      <c r="K115" s="194" t="s">
        <v>258</v>
      </c>
      <c r="L115" s="194" t="s">
        <v>185</v>
      </c>
      <c r="M115" s="194" t="s">
        <v>259</v>
      </c>
      <c r="N115" s="194" t="s">
        <v>130</v>
      </c>
    </row>
    <row r="116" spans="2:26" ht="19.899999999999999" customHeight="1">
      <c r="B116" s="208" t="s">
        <v>174</v>
      </c>
      <c r="C116" s="189"/>
      <c r="D116" s="189">
        <v>33</v>
      </c>
      <c r="E116" s="189"/>
      <c r="F116" s="285">
        <v>33</v>
      </c>
      <c r="G116" s="286"/>
      <c r="H116" s="189">
        <v>63</v>
      </c>
      <c r="I116" s="185"/>
      <c r="J116" s="257">
        <v>63</v>
      </c>
      <c r="K116" s="283"/>
      <c r="L116" s="283">
        <v>308</v>
      </c>
      <c r="M116" s="283"/>
      <c r="N116" s="257">
        <v>308</v>
      </c>
      <c r="O116" s="135"/>
      <c r="P116" s="135"/>
      <c r="Q116" s="135"/>
      <c r="R116" s="135"/>
      <c r="S116" s="135"/>
      <c r="T116" s="135"/>
      <c r="U116" s="135"/>
      <c r="V116" s="135"/>
      <c r="W116" s="135"/>
      <c r="X116" s="135"/>
      <c r="Y116" s="135"/>
      <c r="Z116" s="135"/>
    </row>
    <row r="117" spans="2:26" ht="19.899999999999999" customHeight="1">
      <c r="B117" s="209" t="s">
        <v>175</v>
      </c>
      <c r="C117" s="188"/>
      <c r="D117" s="188">
        <v>23</v>
      </c>
      <c r="E117" s="188"/>
      <c r="F117" s="279">
        <v>23</v>
      </c>
      <c r="G117" s="287"/>
      <c r="H117" s="188">
        <v>23</v>
      </c>
      <c r="I117" s="187"/>
      <c r="J117" s="259">
        <v>23</v>
      </c>
      <c r="K117" s="190"/>
      <c r="L117" s="190">
        <v>130</v>
      </c>
      <c r="M117" s="190"/>
      <c r="N117" s="259">
        <v>130</v>
      </c>
      <c r="O117" s="135"/>
      <c r="P117" s="135"/>
      <c r="Q117" s="135"/>
      <c r="R117" s="135"/>
      <c r="S117" s="135"/>
      <c r="T117" s="135"/>
      <c r="U117" s="135"/>
      <c r="V117" s="135"/>
      <c r="W117" s="135"/>
      <c r="X117" s="135"/>
      <c r="Y117" s="135"/>
      <c r="Z117" s="135"/>
    </row>
    <row r="118" spans="2:26" ht="19.899999999999999" customHeight="1">
      <c r="B118" s="209" t="s">
        <v>176</v>
      </c>
      <c r="C118" s="188"/>
      <c r="D118" s="188">
        <v>13</v>
      </c>
      <c r="E118" s="188"/>
      <c r="F118" s="279">
        <v>13</v>
      </c>
      <c r="G118" s="287"/>
      <c r="H118" s="188">
        <v>21</v>
      </c>
      <c r="I118" s="187"/>
      <c r="J118" s="259">
        <v>21</v>
      </c>
      <c r="K118" s="190"/>
      <c r="L118" s="190">
        <v>141</v>
      </c>
      <c r="M118" s="190"/>
      <c r="N118" s="259">
        <v>141</v>
      </c>
      <c r="O118" s="135"/>
      <c r="P118" s="135"/>
      <c r="Q118" s="135"/>
      <c r="R118" s="135"/>
      <c r="S118" s="135"/>
      <c r="T118" s="135"/>
      <c r="U118" s="135"/>
      <c r="V118" s="135"/>
      <c r="W118" s="135"/>
      <c r="X118" s="135"/>
      <c r="Y118" s="135"/>
      <c r="Z118" s="135"/>
    </row>
    <row r="119" spans="2:26" ht="19.899999999999999" customHeight="1">
      <c r="B119" s="209" t="s">
        <v>177</v>
      </c>
      <c r="C119" s="188"/>
      <c r="D119" s="188">
        <v>41</v>
      </c>
      <c r="E119" s="188"/>
      <c r="F119" s="279">
        <v>41</v>
      </c>
      <c r="G119" s="287"/>
      <c r="H119" s="188">
        <v>73</v>
      </c>
      <c r="I119" s="187"/>
      <c r="J119" s="259">
        <v>73</v>
      </c>
      <c r="K119" s="190"/>
      <c r="L119" s="190">
        <v>354</v>
      </c>
      <c r="M119" s="190"/>
      <c r="N119" s="259">
        <v>354</v>
      </c>
      <c r="O119" s="135"/>
      <c r="P119" s="135"/>
      <c r="Q119" s="135"/>
      <c r="R119" s="135"/>
      <c r="S119" s="135"/>
      <c r="T119" s="135"/>
      <c r="U119" s="135"/>
      <c r="V119" s="135"/>
      <c r="W119" s="135"/>
      <c r="X119" s="135"/>
      <c r="Y119" s="135"/>
      <c r="Z119" s="135"/>
    </row>
    <row r="120" spans="2:26" ht="19.899999999999999" customHeight="1">
      <c r="B120" s="209" t="s">
        <v>178</v>
      </c>
      <c r="C120" s="188"/>
      <c r="D120" s="188">
        <v>8</v>
      </c>
      <c r="E120" s="188"/>
      <c r="F120" s="279">
        <v>8</v>
      </c>
      <c r="G120" s="287"/>
      <c r="H120" s="188">
        <v>47</v>
      </c>
      <c r="I120" s="187"/>
      <c r="J120" s="259">
        <v>47</v>
      </c>
      <c r="K120" s="190"/>
      <c r="L120" s="190">
        <v>101</v>
      </c>
      <c r="M120" s="190"/>
      <c r="N120" s="259">
        <v>101</v>
      </c>
      <c r="O120" s="135"/>
      <c r="P120" s="135"/>
      <c r="Q120" s="135"/>
      <c r="R120" s="135"/>
      <c r="S120" s="135"/>
      <c r="T120" s="135"/>
      <c r="U120" s="135"/>
      <c r="V120" s="135"/>
      <c r="W120" s="135"/>
      <c r="X120" s="135"/>
      <c r="Y120" s="135"/>
      <c r="Z120" s="135"/>
    </row>
    <row r="121" spans="2:26" ht="19.899999999999999" customHeight="1">
      <c r="B121" s="209" t="s">
        <v>179</v>
      </c>
      <c r="C121" s="188"/>
      <c r="D121" s="188">
        <v>21</v>
      </c>
      <c r="E121" s="188"/>
      <c r="F121" s="279">
        <v>21</v>
      </c>
      <c r="G121" s="287"/>
      <c r="H121" s="188">
        <v>35</v>
      </c>
      <c r="I121" s="187"/>
      <c r="J121" s="259">
        <v>35</v>
      </c>
      <c r="K121" s="190"/>
      <c r="L121" s="190">
        <v>112</v>
      </c>
      <c r="M121" s="190"/>
      <c r="N121" s="259">
        <v>112</v>
      </c>
      <c r="O121" s="135"/>
      <c r="P121" s="135"/>
      <c r="Q121" s="135"/>
      <c r="R121" s="135"/>
      <c r="S121" s="135"/>
      <c r="T121" s="135"/>
      <c r="U121" s="135"/>
      <c r="V121" s="135"/>
      <c r="W121" s="135"/>
      <c r="X121" s="135"/>
      <c r="Y121" s="135"/>
      <c r="Z121" s="135"/>
    </row>
    <row r="122" spans="2:26" ht="19.899999999999999" customHeight="1">
      <c r="B122" s="209" t="s">
        <v>180</v>
      </c>
      <c r="C122" s="188"/>
      <c r="D122" s="188">
        <v>36</v>
      </c>
      <c r="E122" s="188"/>
      <c r="F122" s="279">
        <v>36</v>
      </c>
      <c r="G122" s="287"/>
      <c r="H122" s="188">
        <v>72</v>
      </c>
      <c r="I122" s="187"/>
      <c r="J122" s="259">
        <v>72</v>
      </c>
      <c r="K122" s="190"/>
      <c r="L122" s="190">
        <v>395</v>
      </c>
      <c r="M122" s="190"/>
      <c r="N122" s="259">
        <v>395</v>
      </c>
      <c r="O122" s="135"/>
      <c r="P122" s="135"/>
      <c r="Q122" s="135"/>
      <c r="R122" s="135"/>
      <c r="S122" s="135"/>
      <c r="T122" s="135"/>
      <c r="U122" s="135"/>
      <c r="V122" s="135"/>
      <c r="W122" s="135"/>
      <c r="X122" s="135"/>
      <c r="Y122" s="135"/>
      <c r="Z122" s="135"/>
    </row>
    <row r="123" spans="2:26" ht="19.899999999999999" customHeight="1">
      <c r="B123" s="209" t="s">
        <v>181</v>
      </c>
      <c r="C123" s="188"/>
      <c r="D123" s="188">
        <v>9</v>
      </c>
      <c r="E123" s="188"/>
      <c r="F123" s="279">
        <v>9</v>
      </c>
      <c r="G123" s="287"/>
      <c r="H123" s="188">
        <v>22</v>
      </c>
      <c r="I123" s="187"/>
      <c r="J123" s="259">
        <v>22</v>
      </c>
      <c r="K123" s="190"/>
      <c r="L123" s="190">
        <v>71</v>
      </c>
      <c r="M123" s="190"/>
      <c r="N123" s="259">
        <v>71</v>
      </c>
      <c r="O123" s="135"/>
      <c r="P123" s="135"/>
      <c r="Q123" s="135"/>
      <c r="R123" s="135"/>
      <c r="S123" s="135"/>
      <c r="T123" s="135"/>
      <c r="U123" s="135"/>
      <c r="V123" s="135"/>
      <c r="W123" s="135"/>
      <c r="X123" s="135"/>
      <c r="Y123" s="135"/>
      <c r="Z123" s="135"/>
    </row>
    <row r="124" spans="2:26" ht="19.899999999999999" customHeight="1">
      <c r="B124" s="209" t="s">
        <v>182</v>
      </c>
      <c r="C124" s="188"/>
      <c r="D124" s="188">
        <v>130</v>
      </c>
      <c r="E124" s="188"/>
      <c r="F124" s="279">
        <v>130</v>
      </c>
      <c r="G124" s="287"/>
      <c r="H124" s="188">
        <v>591</v>
      </c>
      <c r="I124" s="187"/>
      <c r="J124" s="259">
        <v>591</v>
      </c>
      <c r="K124" s="190"/>
      <c r="L124" s="190">
        <v>1191</v>
      </c>
      <c r="M124" s="190"/>
      <c r="N124" s="259">
        <v>1191</v>
      </c>
      <c r="O124" s="135"/>
      <c r="P124" s="135"/>
      <c r="Q124" s="135"/>
      <c r="R124" s="135"/>
      <c r="S124" s="135"/>
      <c r="T124" s="135"/>
      <c r="U124" s="135"/>
      <c r="V124" s="135"/>
      <c r="W124" s="135"/>
      <c r="X124" s="135"/>
      <c r="Y124" s="135"/>
      <c r="Z124" s="135"/>
    </row>
    <row r="125" spans="2:26" ht="19.899999999999999" customHeight="1" thickBot="1">
      <c r="B125" s="288" t="s">
        <v>130</v>
      </c>
      <c r="C125" s="289"/>
      <c r="D125" s="289">
        <f>SUM(D116:D124)</f>
        <v>314</v>
      </c>
      <c r="E125" s="289">
        <v>0</v>
      </c>
      <c r="F125" s="289">
        <f>SUM(F116:F124)</f>
        <v>314</v>
      </c>
      <c r="G125" s="290">
        <v>0</v>
      </c>
      <c r="H125" s="289">
        <f>SUM(H116:H124)</f>
        <v>947</v>
      </c>
      <c r="I125" s="242">
        <v>0</v>
      </c>
      <c r="J125" s="274">
        <f>SUM(J116:J124)</f>
        <v>947</v>
      </c>
      <c r="K125" s="274">
        <v>0</v>
      </c>
      <c r="L125" s="274">
        <f>SUM(L116:L124)</f>
        <v>2803</v>
      </c>
      <c r="M125" s="274">
        <v>0</v>
      </c>
      <c r="N125" s="274">
        <f>SUM(N116:N124)</f>
        <v>2803</v>
      </c>
      <c r="O125" s="135"/>
      <c r="P125" s="135"/>
      <c r="Q125" s="135"/>
      <c r="R125" s="135"/>
      <c r="S125" s="135"/>
      <c r="T125" s="135"/>
      <c r="U125" s="135"/>
      <c r="V125" s="135"/>
      <c r="W125" s="135"/>
      <c r="X125" s="135"/>
      <c r="Y125" s="135"/>
      <c r="Z125" s="135"/>
    </row>
    <row r="126" spans="2:26" ht="19.899999999999999" customHeight="1">
      <c r="B126" s="167"/>
      <c r="C126" s="169"/>
      <c r="D126" s="169"/>
      <c r="E126" s="169"/>
      <c r="F126" s="169"/>
      <c r="G126" s="216"/>
      <c r="H126" s="169"/>
      <c r="I126" s="169"/>
      <c r="J126" s="169"/>
      <c r="K126" s="169"/>
      <c r="L126" s="169"/>
      <c r="M126" s="169"/>
      <c r="N126" s="169"/>
    </row>
    <row r="127" spans="2:26" ht="19.899999999999999" customHeight="1">
      <c r="B127" s="167"/>
      <c r="C127" s="169"/>
      <c r="D127" s="169"/>
      <c r="E127" s="169"/>
      <c r="F127" s="169"/>
      <c r="G127" s="218"/>
      <c r="H127" s="166"/>
      <c r="I127" s="166"/>
      <c r="J127" s="166"/>
      <c r="K127" s="166"/>
      <c r="L127" s="166"/>
      <c r="M127" s="169"/>
      <c r="N127" s="170"/>
    </row>
    <row r="128" spans="2:26" ht="19.899999999999999" customHeight="1">
      <c r="B128" s="210" t="s">
        <v>214</v>
      </c>
      <c r="H128" s="165"/>
      <c r="I128" s="165"/>
      <c r="J128" s="165"/>
      <c r="K128" s="165"/>
      <c r="L128" s="165"/>
      <c r="M128" s="165"/>
    </row>
    <row r="129" spans="2:26" ht="19.899999999999999" customHeight="1">
      <c r="B129" s="599" t="s">
        <v>168</v>
      </c>
      <c r="C129" s="601" t="s">
        <v>255</v>
      </c>
      <c r="D129" s="580"/>
      <c r="E129" s="580"/>
      <c r="F129" s="581"/>
      <c r="G129" s="605" t="s">
        <v>256</v>
      </c>
      <c r="H129" s="606"/>
      <c r="I129" s="606"/>
      <c r="J129" s="607"/>
      <c r="K129" s="601" t="s">
        <v>257</v>
      </c>
      <c r="L129" s="580"/>
      <c r="M129" s="580"/>
      <c r="N129" s="581"/>
    </row>
    <row r="130" spans="2:26" ht="19.899999999999999" customHeight="1">
      <c r="B130" s="600"/>
      <c r="C130" s="602"/>
      <c r="D130" s="603"/>
      <c r="E130" s="603"/>
      <c r="F130" s="604"/>
      <c r="G130" s="608"/>
      <c r="H130" s="609"/>
      <c r="I130" s="609"/>
      <c r="J130" s="610"/>
      <c r="K130" s="602"/>
      <c r="L130" s="603"/>
      <c r="M130" s="603"/>
      <c r="N130" s="604"/>
    </row>
    <row r="131" spans="2:26" ht="19.899999999999999" customHeight="1">
      <c r="B131" s="600"/>
      <c r="C131" s="194" t="s">
        <v>258</v>
      </c>
      <c r="D131" s="194" t="s">
        <v>185</v>
      </c>
      <c r="E131" s="194" t="s">
        <v>259</v>
      </c>
      <c r="F131" s="194" t="s">
        <v>130</v>
      </c>
      <c r="G131" s="194" t="s">
        <v>258</v>
      </c>
      <c r="H131" s="194" t="s">
        <v>185</v>
      </c>
      <c r="I131" s="194" t="s">
        <v>259</v>
      </c>
      <c r="J131" s="194" t="s">
        <v>130</v>
      </c>
      <c r="K131" s="194" t="s">
        <v>258</v>
      </c>
      <c r="L131" s="194" t="s">
        <v>185</v>
      </c>
      <c r="M131" s="194" t="s">
        <v>259</v>
      </c>
      <c r="N131" s="194" t="s">
        <v>130</v>
      </c>
    </row>
    <row r="132" spans="2:26" ht="19.899999999999999" customHeight="1">
      <c r="B132" s="291" t="s">
        <v>174</v>
      </c>
      <c r="C132" s="294">
        <v>6</v>
      </c>
      <c r="D132" s="298"/>
      <c r="E132" s="298"/>
      <c r="F132" s="304">
        <v>6</v>
      </c>
      <c r="G132" s="306">
        <v>31</v>
      </c>
      <c r="H132" s="295"/>
      <c r="I132" s="292"/>
      <c r="J132" s="302">
        <v>31</v>
      </c>
      <c r="K132" s="299">
        <v>36</v>
      </c>
      <c r="L132" s="295"/>
      <c r="M132" s="292"/>
      <c r="N132" s="211">
        <v>36</v>
      </c>
      <c r="O132" s="135"/>
      <c r="P132" s="135"/>
      <c r="Q132" s="135"/>
      <c r="R132" s="135"/>
      <c r="S132" s="135"/>
      <c r="T132" s="135"/>
      <c r="U132" s="135"/>
      <c r="V132" s="135"/>
      <c r="W132" s="135"/>
      <c r="X132" s="135"/>
      <c r="Y132" s="135"/>
      <c r="Z132" s="135"/>
    </row>
    <row r="133" spans="2:26" ht="19.899999999999999" customHeight="1">
      <c r="B133" s="282" t="s">
        <v>175</v>
      </c>
      <c r="C133" s="296">
        <v>3</v>
      </c>
      <c r="D133" s="300"/>
      <c r="E133" s="300"/>
      <c r="F133" s="305">
        <v>3</v>
      </c>
      <c r="G133" s="307">
        <v>9</v>
      </c>
      <c r="H133" s="297"/>
      <c r="I133" s="293"/>
      <c r="J133" s="303">
        <v>9</v>
      </c>
      <c r="K133" s="301">
        <v>13</v>
      </c>
      <c r="L133" s="297"/>
      <c r="M133" s="293"/>
      <c r="N133" s="211">
        <v>13</v>
      </c>
      <c r="O133" s="135"/>
      <c r="P133" s="135"/>
      <c r="Q133" s="135"/>
      <c r="R133" s="135"/>
      <c r="S133" s="135"/>
      <c r="T133" s="135"/>
      <c r="U133" s="135"/>
      <c r="V133" s="135"/>
      <c r="W133" s="135"/>
      <c r="X133" s="135"/>
      <c r="Y133" s="135"/>
      <c r="Z133" s="135"/>
    </row>
    <row r="134" spans="2:26" ht="19.899999999999999" customHeight="1">
      <c r="B134" s="282" t="s">
        <v>176</v>
      </c>
      <c r="C134" s="296">
        <v>4</v>
      </c>
      <c r="D134" s="300"/>
      <c r="E134" s="300"/>
      <c r="F134" s="305">
        <v>4</v>
      </c>
      <c r="G134" s="307">
        <v>24</v>
      </c>
      <c r="H134" s="297"/>
      <c r="I134" s="293"/>
      <c r="J134" s="303">
        <v>24</v>
      </c>
      <c r="K134" s="301">
        <v>51</v>
      </c>
      <c r="L134" s="297"/>
      <c r="M134" s="293"/>
      <c r="N134" s="211">
        <v>51</v>
      </c>
      <c r="O134" s="135"/>
      <c r="P134" s="135"/>
      <c r="Q134" s="135"/>
      <c r="R134" s="135"/>
      <c r="S134" s="135"/>
      <c r="T134" s="135"/>
      <c r="U134" s="135"/>
      <c r="V134" s="135"/>
      <c r="W134" s="135"/>
      <c r="X134" s="135"/>
      <c r="Y134" s="135"/>
      <c r="Z134" s="135"/>
    </row>
    <row r="135" spans="2:26" ht="19.899999999999999" customHeight="1">
      <c r="B135" s="282" t="s">
        <v>177</v>
      </c>
      <c r="C135" s="296">
        <v>5</v>
      </c>
      <c r="D135" s="300"/>
      <c r="E135" s="300"/>
      <c r="F135" s="305">
        <v>5</v>
      </c>
      <c r="G135" s="307">
        <v>23</v>
      </c>
      <c r="H135" s="297"/>
      <c r="I135" s="293"/>
      <c r="J135" s="303">
        <v>23</v>
      </c>
      <c r="K135" s="301">
        <v>25</v>
      </c>
      <c r="L135" s="297"/>
      <c r="M135" s="293"/>
      <c r="N135" s="211">
        <v>25</v>
      </c>
      <c r="O135" s="135"/>
      <c r="P135" s="135"/>
      <c r="Q135" s="135"/>
      <c r="R135" s="135"/>
      <c r="S135" s="135"/>
      <c r="T135" s="135"/>
      <c r="U135" s="135"/>
      <c r="V135" s="135"/>
      <c r="W135" s="135"/>
      <c r="X135" s="135"/>
      <c r="Y135" s="135"/>
      <c r="Z135" s="135"/>
    </row>
    <row r="136" spans="2:26" ht="19.899999999999999" customHeight="1">
      <c r="B136" s="282" t="s">
        <v>178</v>
      </c>
      <c r="C136" s="296">
        <v>1</v>
      </c>
      <c r="D136" s="300"/>
      <c r="E136" s="300"/>
      <c r="F136" s="305">
        <v>1</v>
      </c>
      <c r="G136" s="307">
        <v>8</v>
      </c>
      <c r="H136" s="297"/>
      <c r="I136" s="293"/>
      <c r="J136" s="303">
        <v>8</v>
      </c>
      <c r="K136" s="301">
        <v>1</v>
      </c>
      <c r="L136" s="297"/>
      <c r="M136" s="293"/>
      <c r="N136" s="211">
        <v>1</v>
      </c>
      <c r="O136" s="135"/>
      <c r="P136" s="135"/>
      <c r="Q136" s="135"/>
      <c r="R136" s="135"/>
      <c r="S136" s="135"/>
      <c r="T136" s="135"/>
      <c r="U136" s="135"/>
      <c r="V136" s="135"/>
      <c r="W136" s="135"/>
      <c r="X136" s="135"/>
      <c r="Y136" s="135"/>
      <c r="Z136" s="135"/>
    </row>
    <row r="137" spans="2:26" ht="19.899999999999999" customHeight="1">
      <c r="B137" s="282" t="s">
        <v>179</v>
      </c>
      <c r="C137" s="296">
        <v>4</v>
      </c>
      <c r="D137" s="300"/>
      <c r="E137" s="300"/>
      <c r="F137" s="305">
        <v>4</v>
      </c>
      <c r="G137" s="307">
        <v>18</v>
      </c>
      <c r="H137" s="297"/>
      <c r="I137" s="293"/>
      <c r="J137" s="303">
        <v>18</v>
      </c>
      <c r="K137" s="301">
        <v>22</v>
      </c>
      <c r="L137" s="297"/>
      <c r="M137" s="293"/>
      <c r="N137" s="211">
        <v>22</v>
      </c>
      <c r="O137" s="135"/>
      <c r="P137" s="135"/>
      <c r="Q137" s="135"/>
      <c r="R137" s="135"/>
      <c r="S137" s="135"/>
      <c r="T137" s="135"/>
      <c r="U137" s="135"/>
      <c r="V137" s="135"/>
      <c r="W137" s="135"/>
      <c r="X137" s="135"/>
      <c r="Y137" s="135"/>
      <c r="Z137" s="135"/>
    </row>
    <row r="138" spans="2:26" ht="19.899999999999999" customHeight="1">
      <c r="B138" s="282" t="s">
        <v>180</v>
      </c>
      <c r="C138" s="296">
        <v>6</v>
      </c>
      <c r="D138" s="300"/>
      <c r="E138" s="300"/>
      <c r="F138" s="305">
        <v>6</v>
      </c>
      <c r="G138" s="307">
        <v>26</v>
      </c>
      <c r="H138" s="297"/>
      <c r="I138" s="293"/>
      <c r="J138" s="303">
        <v>26</v>
      </c>
      <c r="K138" s="301">
        <v>54</v>
      </c>
      <c r="L138" s="297"/>
      <c r="M138" s="293"/>
      <c r="N138" s="211">
        <v>54</v>
      </c>
      <c r="O138" s="135"/>
      <c r="P138" s="135"/>
      <c r="Q138" s="135"/>
      <c r="R138" s="135"/>
      <c r="S138" s="135"/>
      <c r="T138" s="135"/>
      <c r="U138" s="135"/>
      <c r="V138" s="135"/>
      <c r="W138" s="135"/>
      <c r="X138" s="135"/>
      <c r="Y138" s="135"/>
      <c r="Z138" s="135"/>
    </row>
    <row r="139" spans="2:26" ht="19.899999999999999" customHeight="1">
      <c r="B139" s="282" t="s">
        <v>181</v>
      </c>
      <c r="C139" s="296">
        <v>5</v>
      </c>
      <c r="D139" s="300"/>
      <c r="E139" s="300"/>
      <c r="F139" s="305">
        <v>5</v>
      </c>
      <c r="G139" s="307">
        <v>21</v>
      </c>
      <c r="H139" s="297"/>
      <c r="I139" s="293"/>
      <c r="J139" s="303">
        <v>21</v>
      </c>
      <c r="K139" s="301">
        <v>15</v>
      </c>
      <c r="L139" s="297"/>
      <c r="M139" s="293"/>
      <c r="N139" s="211">
        <v>15</v>
      </c>
      <c r="O139" s="135"/>
      <c r="P139" s="135"/>
      <c r="Q139" s="135"/>
      <c r="R139" s="135"/>
      <c r="S139" s="135"/>
      <c r="T139" s="135"/>
      <c r="U139" s="135"/>
      <c r="V139" s="135"/>
      <c r="W139" s="135"/>
      <c r="X139" s="135"/>
      <c r="Y139" s="135"/>
      <c r="Z139" s="135"/>
    </row>
    <row r="140" spans="2:26" ht="19.899999999999999" customHeight="1">
      <c r="B140" s="282" t="s">
        <v>182</v>
      </c>
      <c r="C140" s="296">
        <v>17</v>
      </c>
      <c r="D140" s="300"/>
      <c r="E140" s="300"/>
      <c r="F140" s="305">
        <v>17</v>
      </c>
      <c r="G140" s="307">
        <v>623</v>
      </c>
      <c r="H140" s="297"/>
      <c r="I140" s="293"/>
      <c r="J140" s="303">
        <v>623</v>
      </c>
      <c r="K140" s="301">
        <v>158</v>
      </c>
      <c r="L140" s="297"/>
      <c r="M140" s="293"/>
      <c r="N140" s="211">
        <v>158</v>
      </c>
      <c r="O140" s="135"/>
      <c r="P140" s="135"/>
      <c r="Q140" s="135"/>
      <c r="R140" s="135"/>
      <c r="S140" s="135"/>
      <c r="T140" s="135"/>
      <c r="U140" s="135"/>
      <c r="V140" s="135"/>
      <c r="W140" s="135"/>
      <c r="X140" s="135"/>
      <c r="Y140" s="135"/>
      <c r="Z140" s="135"/>
    </row>
    <row r="141" spans="2:26" ht="19.899999999999999" customHeight="1" thickBot="1">
      <c r="B141" s="308" t="s">
        <v>130</v>
      </c>
      <c r="C141" s="309">
        <f t="shared" ref="C141:N141" si="10">SUM(C132:C140)</f>
        <v>51</v>
      </c>
      <c r="D141" s="309">
        <f t="shared" si="10"/>
        <v>0</v>
      </c>
      <c r="E141" s="309">
        <f t="shared" si="10"/>
        <v>0</v>
      </c>
      <c r="F141" s="309">
        <f t="shared" si="10"/>
        <v>51</v>
      </c>
      <c r="G141" s="310">
        <f t="shared" si="10"/>
        <v>783</v>
      </c>
      <c r="H141" s="311">
        <f t="shared" si="10"/>
        <v>0</v>
      </c>
      <c r="I141" s="311">
        <f t="shared" si="10"/>
        <v>0</v>
      </c>
      <c r="J141" s="311">
        <f t="shared" si="10"/>
        <v>783</v>
      </c>
      <c r="K141" s="311">
        <f t="shared" si="10"/>
        <v>375</v>
      </c>
      <c r="L141" s="311">
        <f t="shared" si="10"/>
        <v>0</v>
      </c>
      <c r="M141" s="311">
        <f t="shared" si="10"/>
        <v>0</v>
      </c>
      <c r="N141" s="312">
        <f t="shared" si="10"/>
        <v>375</v>
      </c>
      <c r="O141" s="135"/>
      <c r="P141" s="135"/>
      <c r="Q141" s="135"/>
      <c r="R141" s="135"/>
      <c r="S141" s="135"/>
      <c r="T141" s="135"/>
      <c r="U141" s="135"/>
      <c r="V141" s="135"/>
      <c r="W141" s="135"/>
      <c r="X141" s="135"/>
      <c r="Y141" s="135"/>
      <c r="Z141" s="135"/>
    </row>
    <row r="142" spans="2:26" ht="19.899999999999999" customHeight="1">
      <c r="B142" s="167"/>
      <c r="C142" s="169"/>
      <c r="D142" s="169"/>
      <c r="E142" s="169"/>
      <c r="F142" s="169"/>
      <c r="G142" s="216"/>
      <c r="H142" s="169"/>
      <c r="I142" s="169"/>
      <c r="J142" s="169"/>
      <c r="K142" s="169"/>
      <c r="L142" s="169"/>
      <c r="M142" s="169"/>
      <c r="N142" s="169"/>
    </row>
    <row r="143" spans="2:26" ht="19.899999999999999" customHeight="1">
      <c r="B143" s="167"/>
      <c r="C143" s="169"/>
      <c r="D143" s="169"/>
      <c r="E143" s="169"/>
      <c r="F143" s="169"/>
      <c r="G143" s="216"/>
      <c r="H143" s="169"/>
      <c r="I143" s="169"/>
      <c r="J143" s="169"/>
      <c r="K143" s="169"/>
      <c r="L143" s="169"/>
      <c r="M143" s="169"/>
      <c r="N143" s="169"/>
      <c r="O143" s="5"/>
    </row>
    <row r="144" spans="2:26" ht="19.899999999999999" customHeight="1">
      <c r="B144" s="167"/>
      <c r="C144" s="169"/>
      <c r="D144" s="169"/>
      <c r="E144" s="169"/>
      <c r="F144" s="169"/>
      <c r="G144" s="216"/>
      <c r="H144" s="169"/>
      <c r="I144" s="169"/>
      <c r="J144" s="169"/>
      <c r="K144" s="169"/>
      <c r="L144" s="169"/>
      <c r="M144" s="169"/>
      <c r="N144" s="169"/>
    </row>
    <row r="145" spans="2:26" ht="19.899999999999999" customHeight="1">
      <c r="B145" s="210" t="s">
        <v>209</v>
      </c>
      <c r="H145" s="165"/>
      <c r="I145" s="165"/>
      <c r="J145" s="165"/>
      <c r="K145" s="165"/>
      <c r="L145" s="165"/>
      <c r="M145" s="165"/>
    </row>
    <row r="146" spans="2:26" ht="19.899999999999999" customHeight="1">
      <c r="B146" s="599" t="s">
        <v>168</v>
      </c>
      <c r="C146" s="601" t="s">
        <v>255</v>
      </c>
      <c r="D146" s="580"/>
      <c r="E146" s="580"/>
      <c r="F146" s="581"/>
      <c r="G146" s="605" t="s">
        <v>256</v>
      </c>
      <c r="H146" s="606"/>
      <c r="I146" s="606"/>
      <c r="J146" s="607"/>
      <c r="K146" s="601" t="s">
        <v>257</v>
      </c>
      <c r="L146" s="580"/>
      <c r="M146" s="580"/>
      <c r="N146" s="581"/>
    </row>
    <row r="147" spans="2:26" ht="19.899999999999999" customHeight="1">
      <c r="B147" s="600"/>
      <c r="C147" s="602"/>
      <c r="D147" s="603"/>
      <c r="E147" s="603"/>
      <c r="F147" s="604"/>
      <c r="G147" s="608"/>
      <c r="H147" s="609"/>
      <c r="I147" s="609"/>
      <c r="J147" s="610"/>
      <c r="K147" s="602"/>
      <c r="L147" s="603"/>
      <c r="M147" s="603"/>
      <c r="N147" s="604"/>
    </row>
    <row r="148" spans="2:26" ht="19.899999999999999" customHeight="1">
      <c r="B148" s="600"/>
      <c r="C148" s="194" t="s">
        <v>258</v>
      </c>
      <c r="D148" s="194" t="s">
        <v>185</v>
      </c>
      <c r="E148" s="194" t="s">
        <v>259</v>
      </c>
      <c r="F148" s="194" t="s">
        <v>130</v>
      </c>
      <c r="G148" s="194" t="s">
        <v>258</v>
      </c>
      <c r="H148" s="194" t="s">
        <v>185</v>
      </c>
      <c r="I148" s="194" t="s">
        <v>259</v>
      </c>
      <c r="J148" s="194" t="s">
        <v>130</v>
      </c>
      <c r="K148" s="194" t="s">
        <v>258</v>
      </c>
      <c r="L148" s="194" t="s">
        <v>185</v>
      </c>
      <c r="M148" s="194" t="s">
        <v>259</v>
      </c>
      <c r="N148" s="194" t="s">
        <v>130</v>
      </c>
    </row>
    <row r="149" spans="2:26" ht="19.899999999999999" customHeight="1">
      <c r="B149" s="291" t="s">
        <v>174</v>
      </c>
      <c r="C149" s="294">
        <v>16</v>
      </c>
      <c r="D149" s="298"/>
      <c r="E149" s="298"/>
      <c r="F149" s="304">
        <v>16</v>
      </c>
      <c r="G149" s="306">
        <v>165</v>
      </c>
      <c r="H149" s="295"/>
      <c r="I149" s="292"/>
      <c r="J149" s="302">
        <v>165</v>
      </c>
      <c r="K149" s="299">
        <v>114</v>
      </c>
      <c r="L149" s="295"/>
      <c r="M149" s="292"/>
      <c r="N149" s="211">
        <v>114</v>
      </c>
      <c r="O149" s="135"/>
      <c r="P149" s="135"/>
      <c r="Q149" s="135"/>
      <c r="R149" s="135"/>
      <c r="S149" s="135"/>
      <c r="T149" s="135"/>
      <c r="U149" s="135"/>
      <c r="V149" s="135"/>
      <c r="W149" s="135"/>
      <c r="X149" s="135"/>
      <c r="Y149" s="135"/>
      <c r="Z149" s="135"/>
    </row>
    <row r="150" spans="2:26" ht="19.899999999999999" customHeight="1">
      <c r="B150" s="282" t="s">
        <v>175</v>
      </c>
      <c r="C150" s="296">
        <v>8</v>
      </c>
      <c r="D150" s="300"/>
      <c r="E150" s="300"/>
      <c r="F150" s="305">
        <v>8</v>
      </c>
      <c r="G150" s="307">
        <v>86</v>
      </c>
      <c r="H150" s="297"/>
      <c r="I150" s="293"/>
      <c r="J150" s="303">
        <v>86</v>
      </c>
      <c r="K150" s="301">
        <v>16</v>
      </c>
      <c r="L150" s="297"/>
      <c r="M150" s="293"/>
      <c r="N150" s="211">
        <v>16</v>
      </c>
      <c r="O150" s="135"/>
      <c r="P150" s="135"/>
      <c r="Q150" s="135"/>
      <c r="R150" s="135"/>
      <c r="S150" s="135"/>
      <c r="T150" s="135"/>
      <c r="U150" s="135"/>
      <c r="V150" s="135"/>
      <c r="W150" s="135"/>
      <c r="X150" s="135"/>
      <c r="Y150" s="135"/>
      <c r="Z150" s="135"/>
    </row>
    <row r="151" spans="2:26" ht="19.899999999999999" customHeight="1">
      <c r="B151" s="282" t="s">
        <v>176</v>
      </c>
      <c r="C151" s="296">
        <v>13</v>
      </c>
      <c r="D151" s="300"/>
      <c r="E151" s="300"/>
      <c r="F151" s="305">
        <v>13</v>
      </c>
      <c r="G151" s="307">
        <v>120</v>
      </c>
      <c r="H151" s="297"/>
      <c r="I151" s="293"/>
      <c r="J151" s="303">
        <v>120</v>
      </c>
      <c r="K151" s="301">
        <v>89</v>
      </c>
      <c r="L151" s="297"/>
      <c r="M151" s="293"/>
      <c r="N151" s="211">
        <v>89</v>
      </c>
      <c r="O151" s="135"/>
      <c r="P151" s="135"/>
      <c r="Q151" s="135"/>
      <c r="R151" s="135"/>
      <c r="S151" s="135"/>
      <c r="T151" s="135"/>
      <c r="U151" s="135"/>
      <c r="V151" s="135"/>
      <c r="W151" s="135"/>
      <c r="X151" s="135"/>
      <c r="Y151" s="135"/>
      <c r="Z151" s="135"/>
    </row>
    <row r="152" spans="2:26" ht="19.899999999999999" customHeight="1">
      <c r="B152" s="282" t="s">
        <v>177</v>
      </c>
      <c r="C152" s="296">
        <v>23</v>
      </c>
      <c r="D152" s="300"/>
      <c r="E152" s="300"/>
      <c r="F152" s="305">
        <v>23</v>
      </c>
      <c r="G152" s="307">
        <v>165</v>
      </c>
      <c r="H152" s="297"/>
      <c r="I152" s="293"/>
      <c r="J152" s="303">
        <v>165</v>
      </c>
      <c r="K152" s="301">
        <v>59</v>
      </c>
      <c r="L152" s="297"/>
      <c r="M152" s="293"/>
      <c r="N152" s="211">
        <v>59</v>
      </c>
      <c r="O152" s="135"/>
      <c r="P152" s="135"/>
      <c r="Q152" s="135"/>
      <c r="R152" s="135"/>
      <c r="S152" s="135"/>
      <c r="T152" s="135"/>
      <c r="U152" s="135"/>
      <c r="V152" s="135"/>
      <c r="W152" s="135"/>
      <c r="X152" s="135"/>
      <c r="Y152" s="135"/>
      <c r="Z152" s="135"/>
    </row>
    <row r="153" spans="2:26" ht="19.899999999999999" customHeight="1">
      <c r="B153" s="282" t="s">
        <v>178</v>
      </c>
      <c r="C153" s="296">
        <v>7</v>
      </c>
      <c r="D153" s="300"/>
      <c r="E153" s="300"/>
      <c r="F153" s="305">
        <v>7</v>
      </c>
      <c r="G153" s="307">
        <v>53</v>
      </c>
      <c r="H153" s="297"/>
      <c r="I153" s="293"/>
      <c r="J153" s="303">
        <v>53</v>
      </c>
      <c r="K153" s="301">
        <v>23</v>
      </c>
      <c r="L153" s="297"/>
      <c r="M153" s="293"/>
      <c r="N153" s="211">
        <v>23</v>
      </c>
      <c r="O153" s="135"/>
      <c r="P153" s="135"/>
      <c r="Q153" s="135"/>
      <c r="R153" s="135"/>
      <c r="S153" s="135"/>
      <c r="T153" s="135"/>
      <c r="U153" s="135"/>
      <c r="V153" s="135"/>
      <c r="W153" s="135"/>
      <c r="X153" s="135"/>
      <c r="Y153" s="135"/>
      <c r="Z153" s="135"/>
    </row>
    <row r="154" spans="2:26" ht="19.899999999999999" customHeight="1">
      <c r="B154" s="282" t="s">
        <v>179</v>
      </c>
      <c r="C154" s="296">
        <v>17</v>
      </c>
      <c r="D154" s="300"/>
      <c r="E154" s="300"/>
      <c r="F154" s="305">
        <v>17</v>
      </c>
      <c r="G154" s="307">
        <v>149</v>
      </c>
      <c r="H154" s="297"/>
      <c r="I154" s="293"/>
      <c r="J154" s="303">
        <v>149</v>
      </c>
      <c r="K154" s="301">
        <v>90</v>
      </c>
      <c r="L154" s="297"/>
      <c r="M154" s="293"/>
      <c r="N154" s="211">
        <v>90</v>
      </c>
      <c r="O154" s="135"/>
      <c r="P154" s="135"/>
      <c r="Q154" s="135"/>
      <c r="R154" s="135"/>
      <c r="S154" s="135"/>
      <c r="T154" s="135"/>
      <c r="U154" s="135"/>
      <c r="V154" s="135"/>
      <c r="W154" s="135"/>
      <c r="X154" s="135"/>
      <c r="Y154" s="135"/>
      <c r="Z154" s="135"/>
    </row>
    <row r="155" spans="2:26" ht="19.899999999999999" customHeight="1">
      <c r="B155" s="282" t="s">
        <v>180</v>
      </c>
      <c r="C155" s="296">
        <v>23</v>
      </c>
      <c r="D155" s="300"/>
      <c r="E155" s="300"/>
      <c r="F155" s="305">
        <v>23</v>
      </c>
      <c r="G155" s="307">
        <v>203</v>
      </c>
      <c r="H155" s="297"/>
      <c r="I155" s="293"/>
      <c r="J155" s="303">
        <v>203</v>
      </c>
      <c r="K155" s="301">
        <v>95</v>
      </c>
      <c r="L155" s="297"/>
      <c r="M155" s="293"/>
      <c r="N155" s="211">
        <v>95</v>
      </c>
      <c r="O155" s="135"/>
      <c r="P155" s="135"/>
      <c r="Q155" s="135"/>
      <c r="R155" s="135"/>
      <c r="S155" s="135"/>
      <c r="T155" s="135"/>
      <c r="U155" s="135"/>
      <c r="V155" s="135"/>
      <c r="W155" s="135"/>
      <c r="X155" s="135"/>
      <c r="Y155" s="135"/>
      <c r="Z155" s="135"/>
    </row>
    <row r="156" spans="2:26" ht="19.899999999999999" customHeight="1">
      <c r="B156" s="282" t="s">
        <v>181</v>
      </c>
      <c r="C156" s="296">
        <v>9</v>
      </c>
      <c r="D156" s="300"/>
      <c r="E156" s="300"/>
      <c r="F156" s="305">
        <v>9</v>
      </c>
      <c r="G156" s="307">
        <v>95</v>
      </c>
      <c r="H156" s="297"/>
      <c r="I156" s="293"/>
      <c r="J156" s="303">
        <v>95</v>
      </c>
      <c r="K156" s="301">
        <v>53</v>
      </c>
      <c r="L156" s="297"/>
      <c r="M156" s="293"/>
      <c r="N156" s="211">
        <v>53</v>
      </c>
      <c r="O156" s="135"/>
      <c r="P156" s="135"/>
      <c r="Q156" s="135"/>
      <c r="R156" s="135"/>
      <c r="S156" s="135"/>
      <c r="T156" s="135"/>
      <c r="U156" s="135"/>
      <c r="V156" s="135"/>
      <c r="W156" s="135"/>
      <c r="X156" s="135"/>
      <c r="Y156" s="135"/>
      <c r="Z156" s="135"/>
    </row>
    <row r="157" spans="2:26" ht="19.899999999999999" customHeight="1">
      <c r="B157" s="282" t="s">
        <v>182</v>
      </c>
      <c r="C157" s="296">
        <v>74</v>
      </c>
      <c r="D157" s="300"/>
      <c r="E157" s="300"/>
      <c r="F157" s="305">
        <v>74</v>
      </c>
      <c r="G157" s="307">
        <v>1758</v>
      </c>
      <c r="H157" s="297"/>
      <c r="I157" s="293"/>
      <c r="J157" s="303">
        <v>1758</v>
      </c>
      <c r="K157" s="301">
        <v>467</v>
      </c>
      <c r="L157" s="297"/>
      <c r="M157" s="293"/>
      <c r="N157" s="211">
        <v>467</v>
      </c>
      <c r="O157" s="135"/>
      <c r="P157" s="135"/>
      <c r="Q157" s="135"/>
      <c r="R157" s="135"/>
      <c r="S157" s="135"/>
      <c r="T157" s="135"/>
      <c r="U157" s="135"/>
      <c r="V157" s="135"/>
      <c r="W157" s="135"/>
      <c r="X157" s="135"/>
      <c r="Y157" s="135"/>
      <c r="Z157" s="135"/>
    </row>
    <row r="158" spans="2:26" ht="19.899999999999999" customHeight="1" thickBot="1">
      <c r="B158" s="308" t="s">
        <v>130</v>
      </c>
      <c r="C158" s="309">
        <f>SUM(C149:C157)</f>
        <v>190</v>
      </c>
      <c r="D158" s="309">
        <f>SUM(D149:D157)</f>
        <v>0</v>
      </c>
      <c r="E158" s="309">
        <f>SUM(E149:E157)</f>
        <v>0</v>
      </c>
      <c r="F158" s="309">
        <f>SUM(F149:F157)</f>
        <v>190</v>
      </c>
      <c r="G158" s="310">
        <f>SUM(G149:G157)</f>
        <v>2794</v>
      </c>
      <c r="H158" s="311">
        <f t="shared" ref="H158:N158" si="11">SUM(H149:H157)</f>
        <v>0</v>
      </c>
      <c r="I158" s="311">
        <f t="shared" si="11"/>
        <v>0</v>
      </c>
      <c r="J158" s="311">
        <f t="shared" si="11"/>
        <v>2794</v>
      </c>
      <c r="K158" s="311">
        <f>SUM(K149:K157)</f>
        <v>1006</v>
      </c>
      <c r="L158" s="311">
        <f t="shared" si="11"/>
        <v>0</v>
      </c>
      <c r="M158" s="311">
        <f t="shared" si="11"/>
        <v>0</v>
      </c>
      <c r="N158" s="312">
        <f t="shared" si="11"/>
        <v>1006</v>
      </c>
      <c r="O158" s="135"/>
      <c r="P158" s="135"/>
      <c r="Q158" s="135"/>
      <c r="R158" s="135"/>
      <c r="S158" s="135"/>
      <c r="T158" s="135"/>
      <c r="U158" s="135"/>
      <c r="V158" s="135"/>
      <c r="W158" s="135"/>
      <c r="X158" s="135"/>
      <c r="Y158" s="135"/>
      <c r="Z158" s="135"/>
    </row>
    <row r="159" spans="2:26" ht="19.899999999999999" customHeight="1">
      <c r="B159" s="167"/>
      <c r="C159" s="173"/>
      <c r="D159" s="173"/>
      <c r="E159" s="173"/>
      <c r="F159" s="173"/>
      <c r="G159" s="216"/>
      <c r="H159" s="173"/>
      <c r="I159" s="173"/>
      <c r="J159" s="173"/>
      <c r="K159" s="173"/>
      <c r="L159" s="173"/>
      <c r="M159" s="173"/>
      <c r="N159" s="173"/>
    </row>
    <row r="160" spans="2:26" ht="19.899999999999999" customHeight="1">
      <c r="B160" s="167"/>
      <c r="C160" s="169"/>
      <c r="D160" s="169"/>
      <c r="E160" s="169"/>
      <c r="F160" s="169"/>
      <c r="G160" s="218"/>
      <c r="H160" s="166"/>
      <c r="I160" s="166"/>
      <c r="J160" s="166"/>
      <c r="K160" s="166"/>
      <c r="L160" s="166"/>
      <c r="M160" s="169"/>
      <c r="N160" s="169"/>
    </row>
    <row r="161" spans="2:26" ht="19.899999999999999" customHeight="1">
      <c r="B161" s="210" t="s">
        <v>208</v>
      </c>
      <c r="H161" s="165"/>
      <c r="I161" s="165"/>
      <c r="J161" s="165"/>
      <c r="K161" s="165"/>
      <c r="L161" s="165"/>
      <c r="M161" s="165"/>
    </row>
    <row r="162" spans="2:26" ht="19.899999999999999" customHeight="1">
      <c r="B162" s="599" t="s">
        <v>168</v>
      </c>
      <c r="C162" s="601" t="s">
        <v>255</v>
      </c>
      <c r="D162" s="580"/>
      <c r="E162" s="580"/>
      <c r="F162" s="581"/>
      <c r="G162" s="605" t="s">
        <v>256</v>
      </c>
      <c r="H162" s="606"/>
      <c r="I162" s="606"/>
      <c r="J162" s="607"/>
      <c r="K162" s="601" t="s">
        <v>257</v>
      </c>
      <c r="L162" s="580"/>
      <c r="M162" s="580"/>
      <c r="N162" s="581"/>
    </row>
    <row r="163" spans="2:26" ht="19.899999999999999" customHeight="1">
      <c r="B163" s="600"/>
      <c r="C163" s="602"/>
      <c r="D163" s="603"/>
      <c r="E163" s="603"/>
      <c r="F163" s="604"/>
      <c r="G163" s="608"/>
      <c r="H163" s="609"/>
      <c r="I163" s="609"/>
      <c r="J163" s="610"/>
      <c r="K163" s="602"/>
      <c r="L163" s="603"/>
      <c r="M163" s="603"/>
      <c r="N163" s="604"/>
    </row>
    <row r="164" spans="2:26" ht="19.899999999999999" customHeight="1">
      <c r="B164" s="600"/>
      <c r="C164" s="194" t="s">
        <v>258</v>
      </c>
      <c r="D164" s="194" t="s">
        <v>185</v>
      </c>
      <c r="E164" s="194" t="s">
        <v>259</v>
      </c>
      <c r="F164" s="194" t="s">
        <v>130</v>
      </c>
      <c r="G164" s="194" t="s">
        <v>258</v>
      </c>
      <c r="H164" s="194" t="s">
        <v>185</v>
      </c>
      <c r="I164" s="194" t="s">
        <v>259</v>
      </c>
      <c r="J164" s="194" t="s">
        <v>130</v>
      </c>
      <c r="K164" s="194" t="s">
        <v>258</v>
      </c>
      <c r="L164" s="194" t="s">
        <v>185</v>
      </c>
      <c r="M164" s="194" t="s">
        <v>259</v>
      </c>
      <c r="N164" s="194" t="s">
        <v>130</v>
      </c>
    </row>
    <row r="165" spans="2:26" ht="19.899999999999999" customHeight="1">
      <c r="B165" s="291" t="s">
        <v>174</v>
      </c>
      <c r="C165" s="294"/>
      <c r="D165" s="298">
        <v>10</v>
      </c>
      <c r="E165" s="298"/>
      <c r="F165" s="304">
        <v>10</v>
      </c>
      <c r="G165" s="306"/>
      <c r="H165" s="295">
        <v>52</v>
      </c>
      <c r="I165" s="292"/>
      <c r="J165" s="302">
        <v>52</v>
      </c>
      <c r="K165" s="299"/>
      <c r="L165" s="295">
        <v>141</v>
      </c>
      <c r="M165" s="292"/>
      <c r="N165" s="211">
        <v>141</v>
      </c>
      <c r="O165" s="135"/>
      <c r="P165" s="135"/>
      <c r="Q165" s="135"/>
      <c r="R165" s="135"/>
      <c r="S165" s="135"/>
      <c r="T165" s="135"/>
      <c r="U165" s="135"/>
      <c r="V165" s="135"/>
      <c r="W165" s="135"/>
      <c r="X165" s="135"/>
      <c r="Y165" s="135"/>
      <c r="Z165" s="135"/>
    </row>
    <row r="166" spans="2:26" ht="19.899999999999999" customHeight="1">
      <c r="B166" s="282" t="s">
        <v>175</v>
      </c>
      <c r="C166" s="296"/>
      <c r="D166" s="300">
        <v>10</v>
      </c>
      <c r="E166" s="300"/>
      <c r="F166" s="305">
        <v>10</v>
      </c>
      <c r="G166" s="307"/>
      <c r="H166" s="297">
        <v>31</v>
      </c>
      <c r="I166" s="293"/>
      <c r="J166" s="303">
        <v>31</v>
      </c>
      <c r="K166" s="301"/>
      <c r="L166" s="297">
        <v>205</v>
      </c>
      <c r="M166" s="293"/>
      <c r="N166" s="211">
        <v>205</v>
      </c>
      <c r="O166" s="135"/>
      <c r="P166" s="135"/>
      <c r="Q166" s="135"/>
      <c r="R166" s="135"/>
      <c r="S166" s="135"/>
      <c r="T166" s="135"/>
      <c r="U166" s="135"/>
      <c r="V166" s="135"/>
      <c r="W166" s="135"/>
      <c r="X166" s="135"/>
      <c r="Y166" s="135"/>
      <c r="Z166" s="135"/>
    </row>
    <row r="167" spans="2:26" ht="19.899999999999999" customHeight="1">
      <c r="B167" s="282" t="s">
        <v>176</v>
      </c>
      <c r="C167" s="296"/>
      <c r="D167" s="300">
        <v>11</v>
      </c>
      <c r="E167" s="300"/>
      <c r="F167" s="305">
        <v>11</v>
      </c>
      <c r="G167" s="307"/>
      <c r="H167" s="297">
        <v>42</v>
      </c>
      <c r="I167" s="293"/>
      <c r="J167" s="303">
        <v>42</v>
      </c>
      <c r="K167" s="301"/>
      <c r="L167" s="297">
        <v>188</v>
      </c>
      <c r="M167" s="293"/>
      <c r="N167" s="211">
        <v>188</v>
      </c>
      <c r="O167" s="135"/>
      <c r="P167" s="135"/>
      <c r="Q167" s="135"/>
      <c r="R167" s="135"/>
      <c r="S167" s="135"/>
      <c r="T167" s="135"/>
      <c r="U167" s="135"/>
      <c r="V167" s="135"/>
      <c r="W167" s="135"/>
      <c r="X167" s="135"/>
      <c r="Y167" s="135"/>
      <c r="Z167" s="135"/>
    </row>
    <row r="168" spans="2:26" ht="19.899999999999999" customHeight="1">
      <c r="B168" s="282" t="s">
        <v>177</v>
      </c>
      <c r="C168" s="296"/>
      <c r="D168" s="300">
        <v>19</v>
      </c>
      <c r="E168" s="300"/>
      <c r="F168" s="305">
        <v>19</v>
      </c>
      <c r="G168" s="307"/>
      <c r="H168" s="297">
        <v>63</v>
      </c>
      <c r="I168" s="293"/>
      <c r="J168" s="303">
        <v>63</v>
      </c>
      <c r="K168" s="301"/>
      <c r="L168" s="297">
        <v>320</v>
      </c>
      <c r="M168" s="293"/>
      <c r="N168" s="211">
        <v>320</v>
      </c>
      <c r="O168" s="135"/>
      <c r="P168" s="135"/>
      <c r="Q168" s="135"/>
      <c r="R168" s="135"/>
      <c r="S168" s="135"/>
      <c r="T168" s="135"/>
      <c r="U168" s="135"/>
      <c r="V168" s="135"/>
      <c r="W168" s="135"/>
      <c r="X168" s="135"/>
      <c r="Y168" s="135"/>
      <c r="Z168" s="135"/>
    </row>
    <row r="169" spans="2:26" ht="19.899999999999999" customHeight="1">
      <c r="B169" s="282" t="s">
        <v>178</v>
      </c>
      <c r="C169" s="296"/>
      <c r="D169" s="300">
        <v>9</v>
      </c>
      <c r="E169" s="300"/>
      <c r="F169" s="305">
        <v>9</v>
      </c>
      <c r="G169" s="307"/>
      <c r="H169" s="297">
        <v>41</v>
      </c>
      <c r="I169" s="293"/>
      <c r="J169" s="303">
        <v>41</v>
      </c>
      <c r="K169" s="301"/>
      <c r="L169" s="297">
        <v>233</v>
      </c>
      <c r="M169" s="293"/>
      <c r="N169" s="211">
        <v>233</v>
      </c>
      <c r="O169" s="135"/>
      <c r="P169" s="135"/>
      <c r="Q169" s="135"/>
      <c r="R169" s="135"/>
      <c r="S169" s="135"/>
      <c r="T169" s="135"/>
      <c r="U169" s="135"/>
      <c r="V169" s="135"/>
      <c r="W169" s="135"/>
      <c r="X169" s="135"/>
      <c r="Y169" s="135"/>
      <c r="Z169" s="135"/>
    </row>
    <row r="170" spans="2:26" ht="19.899999999999999" customHeight="1">
      <c r="B170" s="282" t="s">
        <v>179</v>
      </c>
      <c r="C170" s="296"/>
      <c r="D170" s="300">
        <v>12</v>
      </c>
      <c r="E170" s="300"/>
      <c r="F170" s="305">
        <v>12</v>
      </c>
      <c r="G170" s="307"/>
      <c r="H170" s="297">
        <v>56</v>
      </c>
      <c r="I170" s="293"/>
      <c r="J170" s="303">
        <v>56</v>
      </c>
      <c r="K170" s="301"/>
      <c r="L170" s="297">
        <v>157</v>
      </c>
      <c r="M170" s="293"/>
      <c r="N170" s="211">
        <v>157</v>
      </c>
      <c r="O170" s="135"/>
      <c r="P170" s="135"/>
      <c r="Q170" s="135"/>
      <c r="R170" s="135"/>
      <c r="S170" s="135"/>
      <c r="T170" s="135"/>
      <c r="U170" s="135"/>
      <c r="V170" s="135"/>
      <c r="W170" s="135"/>
      <c r="X170" s="135"/>
      <c r="Y170" s="135"/>
      <c r="Z170" s="135"/>
    </row>
    <row r="171" spans="2:26" ht="19.899999999999999" customHeight="1">
      <c r="B171" s="282" t="s">
        <v>180</v>
      </c>
      <c r="C171" s="296"/>
      <c r="D171" s="300">
        <v>15</v>
      </c>
      <c r="E171" s="300"/>
      <c r="F171" s="305">
        <v>15</v>
      </c>
      <c r="G171" s="307"/>
      <c r="H171" s="297">
        <v>53</v>
      </c>
      <c r="I171" s="293"/>
      <c r="J171" s="303">
        <v>53</v>
      </c>
      <c r="K171" s="301"/>
      <c r="L171" s="297">
        <v>298</v>
      </c>
      <c r="M171" s="293"/>
      <c r="N171" s="211">
        <v>298</v>
      </c>
      <c r="O171" s="135"/>
      <c r="P171" s="135"/>
      <c r="Q171" s="135"/>
      <c r="R171" s="135"/>
      <c r="S171" s="135"/>
      <c r="T171" s="135"/>
      <c r="U171" s="135"/>
      <c r="V171" s="135"/>
      <c r="W171" s="135"/>
      <c r="X171" s="135"/>
      <c r="Y171" s="135"/>
      <c r="Z171" s="135"/>
    </row>
    <row r="172" spans="2:26" ht="19.899999999999999" customHeight="1">
      <c r="B172" s="282" t="s">
        <v>181</v>
      </c>
      <c r="C172" s="296"/>
      <c r="D172" s="300">
        <v>7</v>
      </c>
      <c r="E172" s="300"/>
      <c r="F172" s="305">
        <v>7</v>
      </c>
      <c r="G172" s="307"/>
      <c r="H172" s="297">
        <v>22</v>
      </c>
      <c r="I172" s="293"/>
      <c r="J172" s="303">
        <v>22</v>
      </c>
      <c r="K172" s="301"/>
      <c r="L172" s="297">
        <v>113</v>
      </c>
      <c r="M172" s="293"/>
      <c r="N172" s="211">
        <v>113</v>
      </c>
      <c r="O172" s="135"/>
      <c r="P172" s="135"/>
      <c r="Q172" s="135"/>
      <c r="R172" s="135"/>
      <c r="S172" s="135"/>
      <c r="T172" s="135"/>
      <c r="U172" s="135"/>
      <c r="V172" s="135"/>
      <c r="W172" s="135"/>
      <c r="X172" s="135"/>
      <c r="Y172" s="135"/>
      <c r="Z172" s="135"/>
    </row>
    <row r="173" spans="2:26" ht="19.899999999999999" customHeight="1">
      <c r="B173" s="282" t="s">
        <v>182</v>
      </c>
      <c r="C173" s="296"/>
      <c r="D173" s="300">
        <v>34</v>
      </c>
      <c r="E173" s="300"/>
      <c r="F173" s="305">
        <v>34</v>
      </c>
      <c r="G173" s="307"/>
      <c r="H173" s="297">
        <v>369</v>
      </c>
      <c r="I173" s="293"/>
      <c r="J173" s="303">
        <v>369</v>
      </c>
      <c r="K173" s="301"/>
      <c r="L173" s="297">
        <v>922</v>
      </c>
      <c r="M173" s="293"/>
      <c r="N173" s="211">
        <v>922</v>
      </c>
      <c r="O173" s="135"/>
      <c r="P173" s="135"/>
      <c r="Q173" s="135"/>
      <c r="R173" s="135"/>
      <c r="S173" s="135"/>
      <c r="T173" s="135"/>
      <c r="U173" s="135"/>
      <c r="V173" s="135"/>
      <c r="W173" s="135"/>
      <c r="X173" s="135"/>
      <c r="Y173" s="135"/>
      <c r="Z173" s="135"/>
    </row>
    <row r="174" spans="2:26" ht="19.899999999999999" customHeight="1" thickBot="1">
      <c r="B174" s="308" t="s">
        <v>130</v>
      </c>
      <c r="C174" s="309"/>
      <c r="D174" s="309">
        <f>SUM(D165:D173)</f>
        <v>127</v>
      </c>
      <c r="E174" s="309">
        <v>0</v>
      </c>
      <c r="F174" s="309">
        <f>SUM(F165:F173)</f>
        <v>127</v>
      </c>
      <c r="G174" s="310">
        <v>0</v>
      </c>
      <c r="H174" s="311">
        <f>SUM(H165:H173)</f>
        <v>729</v>
      </c>
      <c r="I174" s="311">
        <v>0</v>
      </c>
      <c r="J174" s="311">
        <f>SUM(J165:J173)</f>
        <v>729</v>
      </c>
      <c r="K174" s="311">
        <v>0</v>
      </c>
      <c r="L174" s="311">
        <f>SUM(L165:L173)</f>
        <v>2577</v>
      </c>
      <c r="M174" s="311">
        <v>0</v>
      </c>
      <c r="N174" s="312">
        <f>SUM(N165:N173)</f>
        <v>2577</v>
      </c>
      <c r="O174" s="135"/>
      <c r="P174" s="135"/>
      <c r="Q174" s="135"/>
      <c r="R174" s="135"/>
      <c r="S174" s="135"/>
      <c r="T174" s="135"/>
      <c r="U174" s="135"/>
      <c r="V174" s="135"/>
      <c r="W174" s="135"/>
      <c r="X174" s="135"/>
      <c r="Y174" s="135"/>
      <c r="Z174" s="135"/>
    </row>
    <row r="175" spans="2:26" ht="19.899999999999999" customHeight="1">
      <c r="B175" s="167"/>
      <c r="C175" s="173"/>
      <c r="D175" s="173"/>
      <c r="E175" s="173"/>
      <c r="F175" s="174"/>
      <c r="G175" s="216"/>
      <c r="H175" s="173"/>
      <c r="I175" s="173"/>
      <c r="J175" s="174"/>
      <c r="K175" s="173"/>
      <c r="L175" s="173"/>
      <c r="M175" s="173"/>
      <c r="N175" s="174"/>
    </row>
    <row r="176" spans="2:26" ht="19.899999999999999" customHeight="1">
      <c r="B176" s="167"/>
      <c r="C176" s="169"/>
      <c r="D176" s="169"/>
      <c r="E176" s="169"/>
      <c r="F176" s="166"/>
      <c r="G176" s="218"/>
      <c r="H176" s="166"/>
      <c r="I176" s="166"/>
      <c r="J176" s="166"/>
      <c r="K176" s="166"/>
      <c r="L176" s="169"/>
      <c r="M176" s="169"/>
      <c r="N176" s="170"/>
    </row>
    <row r="177" spans="2:26" ht="19.899999999999999" customHeight="1">
      <c r="B177" s="210" t="s">
        <v>262</v>
      </c>
      <c r="H177" s="165"/>
      <c r="I177" s="165"/>
      <c r="J177" s="165"/>
      <c r="K177" s="165"/>
      <c r="L177" s="165"/>
      <c r="M177" s="165"/>
    </row>
    <row r="178" spans="2:26" ht="19.899999999999999" customHeight="1">
      <c r="B178" s="599" t="s">
        <v>168</v>
      </c>
      <c r="C178" s="601" t="s">
        <v>255</v>
      </c>
      <c r="D178" s="580"/>
      <c r="E178" s="580"/>
      <c r="F178" s="581"/>
      <c r="G178" s="605" t="s">
        <v>256</v>
      </c>
      <c r="H178" s="606"/>
      <c r="I178" s="606"/>
      <c r="J178" s="607"/>
      <c r="K178" s="601" t="s">
        <v>257</v>
      </c>
      <c r="L178" s="580"/>
      <c r="M178" s="580"/>
      <c r="N178" s="581"/>
    </row>
    <row r="179" spans="2:26" ht="19.899999999999999" customHeight="1">
      <c r="B179" s="600"/>
      <c r="C179" s="602"/>
      <c r="D179" s="603"/>
      <c r="E179" s="603"/>
      <c r="F179" s="604"/>
      <c r="G179" s="608"/>
      <c r="H179" s="609"/>
      <c r="I179" s="609"/>
      <c r="J179" s="610"/>
      <c r="K179" s="602"/>
      <c r="L179" s="603"/>
      <c r="M179" s="603"/>
      <c r="N179" s="604"/>
    </row>
    <row r="180" spans="2:26" ht="19.899999999999999" customHeight="1">
      <c r="B180" s="600"/>
      <c r="C180" s="194" t="s">
        <v>258</v>
      </c>
      <c r="D180" s="194" t="s">
        <v>185</v>
      </c>
      <c r="E180" s="194" t="s">
        <v>259</v>
      </c>
      <c r="F180" s="194" t="s">
        <v>130</v>
      </c>
      <c r="G180" s="194" t="s">
        <v>258</v>
      </c>
      <c r="H180" s="194" t="s">
        <v>185</v>
      </c>
      <c r="I180" s="194" t="s">
        <v>259</v>
      </c>
      <c r="J180" s="194" t="s">
        <v>130</v>
      </c>
      <c r="K180" s="194" t="s">
        <v>258</v>
      </c>
      <c r="L180" s="194" t="s">
        <v>185</v>
      </c>
      <c r="M180" s="194" t="s">
        <v>259</v>
      </c>
      <c r="N180" s="194" t="s">
        <v>130</v>
      </c>
    </row>
    <row r="181" spans="2:26" ht="19.899999999999999" customHeight="1">
      <c r="B181" s="291" t="s">
        <v>174</v>
      </c>
      <c r="C181" s="294">
        <v>7</v>
      </c>
      <c r="D181" s="298"/>
      <c r="E181" s="298"/>
      <c r="F181" s="304">
        <v>7</v>
      </c>
      <c r="G181" s="306">
        <v>37</v>
      </c>
      <c r="H181" s="295"/>
      <c r="I181" s="292"/>
      <c r="J181" s="302">
        <v>37</v>
      </c>
      <c r="K181" s="299">
        <v>8</v>
      </c>
      <c r="L181" s="295"/>
      <c r="M181" s="292"/>
      <c r="N181" s="211">
        <v>8</v>
      </c>
      <c r="O181" s="135"/>
      <c r="P181" s="135"/>
      <c r="Q181" s="135"/>
      <c r="R181" s="135"/>
      <c r="S181" s="135"/>
      <c r="T181" s="135"/>
      <c r="U181" s="135"/>
      <c r="V181" s="135"/>
      <c r="W181" s="135"/>
      <c r="X181" s="135"/>
      <c r="Y181" s="135"/>
      <c r="Z181" s="135"/>
    </row>
    <row r="182" spans="2:26" ht="19.899999999999999" customHeight="1">
      <c r="B182" s="282" t="s">
        <v>175</v>
      </c>
      <c r="C182" s="296">
        <v>5</v>
      </c>
      <c r="D182" s="300"/>
      <c r="E182" s="300"/>
      <c r="F182" s="305">
        <v>5</v>
      </c>
      <c r="G182" s="307">
        <v>20</v>
      </c>
      <c r="H182" s="297"/>
      <c r="I182" s="293"/>
      <c r="J182" s="303">
        <v>20</v>
      </c>
      <c r="K182" s="301">
        <v>3</v>
      </c>
      <c r="L182" s="297"/>
      <c r="M182" s="293"/>
      <c r="N182" s="211">
        <v>3</v>
      </c>
      <c r="O182" s="135"/>
      <c r="P182" s="135"/>
      <c r="Q182" s="135"/>
      <c r="R182" s="135"/>
      <c r="S182" s="135"/>
      <c r="T182" s="135"/>
      <c r="U182" s="135"/>
      <c r="V182" s="135"/>
      <c r="W182" s="135"/>
      <c r="X182" s="135"/>
      <c r="Y182" s="135"/>
      <c r="Z182" s="135"/>
    </row>
    <row r="183" spans="2:26" ht="19.899999999999999" customHeight="1">
      <c r="B183" s="282" t="s">
        <v>176</v>
      </c>
      <c r="C183" s="296">
        <v>6</v>
      </c>
      <c r="D183" s="300"/>
      <c r="E183" s="300"/>
      <c r="F183" s="305">
        <v>6</v>
      </c>
      <c r="G183" s="307">
        <v>22</v>
      </c>
      <c r="H183" s="297"/>
      <c r="I183" s="293"/>
      <c r="J183" s="303">
        <v>22</v>
      </c>
      <c r="K183" s="301">
        <v>7</v>
      </c>
      <c r="L183" s="297"/>
      <c r="M183" s="293"/>
      <c r="N183" s="211">
        <v>7</v>
      </c>
      <c r="O183" s="135"/>
      <c r="P183" s="135"/>
      <c r="Q183" s="135"/>
      <c r="R183" s="135"/>
      <c r="S183" s="135"/>
      <c r="T183" s="135"/>
      <c r="U183" s="135"/>
      <c r="V183" s="135"/>
      <c r="W183" s="135"/>
      <c r="X183" s="135"/>
      <c r="Y183" s="135"/>
      <c r="Z183" s="135"/>
    </row>
    <row r="184" spans="2:26" ht="19.899999999999999" customHeight="1">
      <c r="B184" s="282" t="s">
        <v>177</v>
      </c>
      <c r="C184" s="296">
        <v>6</v>
      </c>
      <c r="D184" s="300"/>
      <c r="E184" s="300"/>
      <c r="F184" s="305">
        <v>6</v>
      </c>
      <c r="G184" s="307">
        <v>29</v>
      </c>
      <c r="H184" s="297"/>
      <c r="I184" s="293"/>
      <c r="J184" s="303">
        <v>29</v>
      </c>
      <c r="K184" s="301">
        <v>22</v>
      </c>
      <c r="L184" s="297"/>
      <c r="M184" s="293"/>
      <c r="N184" s="211">
        <v>22</v>
      </c>
      <c r="O184" s="135"/>
      <c r="P184" s="135"/>
      <c r="Q184" s="135"/>
      <c r="R184" s="135"/>
      <c r="S184" s="135"/>
      <c r="T184" s="135"/>
      <c r="U184" s="135"/>
      <c r="V184" s="135"/>
      <c r="W184" s="135"/>
      <c r="X184" s="135"/>
      <c r="Y184" s="135"/>
      <c r="Z184" s="135"/>
    </row>
    <row r="185" spans="2:26" ht="19.899999999999999" customHeight="1">
      <c r="B185" s="282" t="s">
        <v>178</v>
      </c>
      <c r="C185" s="296">
        <v>3</v>
      </c>
      <c r="D185" s="300"/>
      <c r="E185" s="300"/>
      <c r="F185" s="305">
        <v>3</v>
      </c>
      <c r="G185" s="307">
        <v>8</v>
      </c>
      <c r="H185" s="297"/>
      <c r="I185" s="293"/>
      <c r="J185" s="303">
        <v>8</v>
      </c>
      <c r="K185" s="301">
        <v>0</v>
      </c>
      <c r="L185" s="297"/>
      <c r="M185" s="293"/>
      <c r="N185" s="211">
        <v>0</v>
      </c>
      <c r="O185" s="135"/>
      <c r="P185" s="135"/>
      <c r="Q185" s="135"/>
      <c r="R185" s="135"/>
      <c r="S185" s="135"/>
      <c r="T185" s="135"/>
      <c r="U185" s="135"/>
      <c r="V185" s="135"/>
      <c r="W185" s="135"/>
      <c r="X185" s="135"/>
      <c r="Y185" s="135"/>
      <c r="Z185" s="135"/>
    </row>
    <row r="186" spans="2:26" ht="19.899999999999999" customHeight="1">
      <c r="B186" s="282" t="s">
        <v>179</v>
      </c>
      <c r="C186" s="296">
        <v>5</v>
      </c>
      <c r="D186" s="300"/>
      <c r="E186" s="300"/>
      <c r="F186" s="305">
        <v>5</v>
      </c>
      <c r="G186" s="307">
        <v>22</v>
      </c>
      <c r="H186" s="297"/>
      <c r="I186" s="293"/>
      <c r="J186" s="303">
        <v>22</v>
      </c>
      <c r="K186" s="301">
        <v>26</v>
      </c>
      <c r="L186" s="297"/>
      <c r="M186" s="293"/>
      <c r="N186" s="211">
        <v>26</v>
      </c>
      <c r="O186" s="135"/>
      <c r="P186" s="135"/>
      <c r="Q186" s="135"/>
      <c r="R186" s="135"/>
      <c r="S186" s="135"/>
      <c r="T186" s="135"/>
      <c r="U186" s="135"/>
      <c r="V186" s="135"/>
      <c r="W186" s="135"/>
      <c r="X186" s="135"/>
      <c r="Y186" s="135"/>
      <c r="Z186" s="135"/>
    </row>
    <row r="187" spans="2:26" ht="19.899999999999999" customHeight="1">
      <c r="B187" s="282" t="s">
        <v>180</v>
      </c>
      <c r="C187" s="296">
        <v>7</v>
      </c>
      <c r="D187" s="300"/>
      <c r="E187" s="300"/>
      <c r="F187" s="305">
        <v>7</v>
      </c>
      <c r="G187" s="307">
        <v>35</v>
      </c>
      <c r="H187" s="297"/>
      <c r="I187" s="293"/>
      <c r="J187" s="303">
        <v>35</v>
      </c>
      <c r="K187" s="301">
        <v>21</v>
      </c>
      <c r="L187" s="297"/>
      <c r="M187" s="293"/>
      <c r="N187" s="211">
        <v>21</v>
      </c>
      <c r="O187" s="135"/>
      <c r="P187" s="135"/>
      <c r="Q187" s="135"/>
      <c r="R187" s="135"/>
      <c r="S187" s="135"/>
      <c r="T187" s="135"/>
      <c r="U187" s="135"/>
      <c r="V187" s="135"/>
      <c r="W187" s="135"/>
      <c r="X187" s="135"/>
      <c r="Y187" s="135"/>
      <c r="Z187" s="135"/>
    </row>
    <row r="188" spans="2:26" ht="19.899999999999999" customHeight="1">
      <c r="B188" s="282" t="s">
        <v>181</v>
      </c>
      <c r="C188" s="296">
        <v>5</v>
      </c>
      <c r="D188" s="300"/>
      <c r="E188" s="300"/>
      <c r="F188" s="305">
        <v>5</v>
      </c>
      <c r="G188" s="307">
        <v>24</v>
      </c>
      <c r="H188" s="297"/>
      <c r="I188" s="293"/>
      <c r="J188" s="303">
        <v>24</v>
      </c>
      <c r="K188" s="301">
        <v>1</v>
      </c>
      <c r="L188" s="297"/>
      <c r="M188" s="293"/>
      <c r="N188" s="211">
        <v>1</v>
      </c>
      <c r="O188" s="135"/>
      <c r="P188" s="135"/>
      <c r="Q188" s="135"/>
      <c r="R188" s="135"/>
      <c r="S188" s="135"/>
      <c r="T188" s="135"/>
      <c r="U188" s="135"/>
      <c r="V188" s="135"/>
      <c r="W188" s="135"/>
      <c r="X188" s="135"/>
      <c r="Y188" s="135"/>
      <c r="Z188" s="135"/>
    </row>
    <row r="189" spans="2:26" ht="19.899999999999999" customHeight="1">
      <c r="B189" s="282" t="s">
        <v>182</v>
      </c>
      <c r="C189" s="296">
        <v>17</v>
      </c>
      <c r="D189" s="300"/>
      <c r="E189" s="300"/>
      <c r="F189" s="305">
        <v>17</v>
      </c>
      <c r="G189" s="307">
        <v>467</v>
      </c>
      <c r="H189" s="297"/>
      <c r="I189" s="293"/>
      <c r="J189" s="303">
        <v>467</v>
      </c>
      <c r="K189" s="301">
        <v>17</v>
      </c>
      <c r="L189" s="297"/>
      <c r="M189" s="293"/>
      <c r="N189" s="211">
        <v>17</v>
      </c>
      <c r="O189" s="135"/>
      <c r="P189" s="135"/>
      <c r="Q189" s="135"/>
      <c r="R189" s="135"/>
      <c r="S189" s="135"/>
      <c r="T189" s="135"/>
      <c r="U189" s="135"/>
      <c r="V189" s="135"/>
      <c r="W189" s="135"/>
      <c r="X189" s="135"/>
      <c r="Y189" s="135"/>
      <c r="Z189" s="135"/>
    </row>
    <row r="190" spans="2:26" ht="19.899999999999999" customHeight="1" thickBot="1">
      <c r="B190" s="308" t="s">
        <v>130</v>
      </c>
      <c r="C190" s="309">
        <f>SUM(C181:C189)</f>
        <v>61</v>
      </c>
      <c r="D190" s="309">
        <v>0</v>
      </c>
      <c r="E190" s="309">
        <v>0</v>
      </c>
      <c r="F190" s="309">
        <f>SUM(F181:F189)</f>
        <v>61</v>
      </c>
      <c r="G190" s="310">
        <f>SUM(G181:G189)</f>
        <v>664</v>
      </c>
      <c r="H190" s="311">
        <v>0</v>
      </c>
      <c r="I190" s="311">
        <v>0</v>
      </c>
      <c r="J190" s="311">
        <f>SUM(J181:J189)</f>
        <v>664</v>
      </c>
      <c r="K190" s="311">
        <f>SUM(K181:K189)</f>
        <v>105</v>
      </c>
      <c r="L190" s="311">
        <v>0</v>
      </c>
      <c r="M190" s="311">
        <v>0</v>
      </c>
      <c r="N190" s="312">
        <f>SUM(N181:N189)</f>
        <v>105</v>
      </c>
      <c r="O190" s="135"/>
      <c r="P190" s="135"/>
      <c r="Q190" s="135"/>
      <c r="R190" s="135"/>
      <c r="S190" s="135"/>
      <c r="T190" s="135"/>
      <c r="U190" s="135"/>
      <c r="V190" s="135"/>
      <c r="W190" s="135"/>
      <c r="X190" s="135"/>
      <c r="Y190" s="135"/>
      <c r="Z190" s="135"/>
    </row>
    <row r="191" spans="2:26" ht="19.899999999999999" customHeight="1">
      <c r="B191" s="167"/>
      <c r="C191" s="173"/>
      <c r="D191" s="173"/>
      <c r="E191" s="173"/>
      <c r="F191" s="173"/>
      <c r="G191" s="216"/>
      <c r="H191" s="173"/>
      <c r="I191" s="173"/>
      <c r="J191" s="173"/>
      <c r="K191" s="173"/>
      <c r="L191" s="173"/>
      <c r="M191" s="173"/>
      <c r="N191" s="173"/>
    </row>
    <row r="192" spans="2:26" ht="19.899999999999999" customHeight="1">
      <c r="B192" s="167"/>
      <c r="C192" s="173"/>
      <c r="D192" s="173"/>
      <c r="E192" s="173"/>
      <c r="F192" s="173"/>
      <c r="G192" s="216"/>
      <c r="H192" s="173"/>
      <c r="I192" s="173"/>
      <c r="J192" s="173"/>
      <c r="K192" s="173"/>
      <c r="L192" s="173"/>
      <c r="M192" s="173"/>
      <c r="N192" s="173"/>
      <c r="O192" s="5"/>
    </row>
    <row r="193" spans="2:26" ht="19.899999999999999" customHeight="1">
      <c r="B193" s="167"/>
      <c r="C193" s="169"/>
      <c r="D193" s="169"/>
      <c r="E193" s="169"/>
      <c r="F193" s="169"/>
      <c r="G193" s="216"/>
      <c r="H193" s="169"/>
      <c r="I193" s="169"/>
      <c r="J193" s="169"/>
      <c r="K193" s="169"/>
      <c r="L193" s="169"/>
      <c r="M193" s="169"/>
    </row>
    <row r="194" spans="2:26" ht="19.899999999999999" customHeight="1">
      <c r="B194" s="210" t="s">
        <v>213</v>
      </c>
      <c r="H194" s="165"/>
      <c r="I194" s="165"/>
      <c r="J194" s="165"/>
      <c r="K194" s="165"/>
      <c r="L194" s="165"/>
      <c r="M194" s="165"/>
    </row>
    <row r="195" spans="2:26" ht="19.899999999999999" customHeight="1">
      <c r="B195" s="599" t="s">
        <v>168</v>
      </c>
      <c r="C195" s="601" t="s">
        <v>255</v>
      </c>
      <c r="D195" s="580"/>
      <c r="E195" s="580"/>
      <c r="F195" s="581"/>
      <c r="G195" s="605" t="s">
        <v>263</v>
      </c>
      <c r="H195" s="606"/>
      <c r="I195" s="606"/>
      <c r="J195" s="607"/>
      <c r="K195" s="601" t="s">
        <v>257</v>
      </c>
      <c r="L195" s="580"/>
      <c r="M195" s="580"/>
      <c r="N195" s="581"/>
    </row>
    <row r="196" spans="2:26" ht="19.899999999999999" customHeight="1">
      <c r="B196" s="600"/>
      <c r="C196" s="602"/>
      <c r="D196" s="603"/>
      <c r="E196" s="603"/>
      <c r="F196" s="604"/>
      <c r="G196" s="608"/>
      <c r="H196" s="609"/>
      <c r="I196" s="609"/>
      <c r="J196" s="610"/>
      <c r="K196" s="602"/>
      <c r="L196" s="603"/>
      <c r="M196" s="603"/>
      <c r="N196" s="604"/>
    </row>
    <row r="197" spans="2:26" ht="19.899999999999999" customHeight="1">
      <c r="B197" s="600"/>
      <c r="C197" s="194" t="s">
        <v>258</v>
      </c>
      <c r="D197" s="194" t="s">
        <v>185</v>
      </c>
      <c r="E197" s="194" t="s">
        <v>259</v>
      </c>
      <c r="F197" s="194" t="s">
        <v>130</v>
      </c>
      <c r="G197" s="194" t="s">
        <v>258</v>
      </c>
      <c r="H197" s="194" t="s">
        <v>185</v>
      </c>
      <c r="I197" s="194" t="s">
        <v>259</v>
      </c>
      <c r="J197" s="194" t="s">
        <v>130</v>
      </c>
      <c r="K197" s="194" t="s">
        <v>258</v>
      </c>
      <c r="L197" s="194" t="s">
        <v>185</v>
      </c>
      <c r="M197" s="194" t="s">
        <v>259</v>
      </c>
      <c r="N197" s="194" t="s">
        <v>130</v>
      </c>
    </row>
    <row r="198" spans="2:26" ht="19.899999999999999" customHeight="1">
      <c r="B198" s="291" t="s">
        <v>174</v>
      </c>
      <c r="C198" s="294">
        <v>11</v>
      </c>
      <c r="D198" s="298"/>
      <c r="E198" s="298"/>
      <c r="F198" s="304">
        <v>11</v>
      </c>
      <c r="G198" s="306">
        <v>73</v>
      </c>
      <c r="H198" s="295"/>
      <c r="I198" s="292"/>
      <c r="J198" s="302">
        <v>73</v>
      </c>
      <c r="K198" s="299">
        <v>25</v>
      </c>
      <c r="L198" s="295"/>
      <c r="M198" s="292"/>
      <c r="N198" s="211">
        <v>25</v>
      </c>
      <c r="O198" s="135"/>
      <c r="P198" s="135"/>
      <c r="Q198" s="135"/>
      <c r="R198" s="135"/>
      <c r="S198" s="135"/>
      <c r="T198" s="135"/>
      <c r="U198" s="135"/>
      <c r="V198" s="135"/>
      <c r="W198" s="135"/>
      <c r="X198" s="135"/>
      <c r="Y198" s="135"/>
      <c r="Z198" s="135"/>
    </row>
    <row r="199" spans="2:26" ht="19.899999999999999" customHeight="1">
      <c r="B199" s="282" t="s">
        <v>175</v>
      </c>
      <c r="C199" s="296">
        <v>10</v>
      </c>
      <c r="D199" s="300"/>
      <c r="E199" s="300"/>
      <c r="F199" s="305">
        <v>10</v>
      </c>
      <c r="G199" s="307">
        <v>47</v>
      </c>
      <c r="H199" s="297"/>
      <c r="I199" s="293"/>
      <c r="J199" s="303">
        <v>47</v>
      </c>
      <c r="K199" s="301">
        <v>11</v>
      </c>
      <c r="L199" s="297"/>
      <c r="M199" s="293"/>
      <c r="N199" s="211">
        <v>11</v>
      </c>
      <c r="O199" s="135"/>
      <c r="P199" s="135"/>
      <c r="Q199" s="135"/>
      <c r="R199" s="135"/>
      <c r="S199" s="135"/>
      <c r="T199" s="135"/>
      <c r="U199" s="135"/>
      <c r="V199" s="135"/>
      <c r="W199" s="135"/>
      <c r="X199" s="135"/>
      <c r="Y199" s="135"/>
      <c r="Z199" s="135"/>
    </row>
    <row r="200" spans="2:26" ht="19.899999999999999" customHeight="1">
      <c r="B200" s="282" t="s">
        <v>176</v>
      </c>
      <c r="C200" s="296">
        <v>7</v>
      </c>
      <c r="D200" s="300"/>
      <c r="E200" s="300"/>
      <c r="F200" s="305">
        <v>7</v>
      </c>
      <c r="G200" s="307">
        <v>56</v>
      </c>
      <c r="H200" s="297"/>
      <c r="I200" s="293"/>
      <c r="J200" s="303">
        <v>56</v>
      </c>
      <c r="K200" s="301">
        <v>23</v>
      </c>
      <c r="L200" s="297"/>
      <c r="M200" s="293"/>
      <c r="N200" s="211">
        <v>23</v>
      </c>
      <c r="O200" s="135"/>
      <c r="P200" s="135"/>
      <c r="Q200" s="135"/>
      <c r="R200" s="135"/>
      <c r="S200" s="135"/>
      <c r="T200" s="135"/>
      <c r="U200" s="135"/>
      <c r="V200" s="135"/>
      <c r="W200" s="135"/>
      <c r="X200" s="135"/>
      <c r="Y200" s="135"/>
      <c r="Z200" s="135"/>
    </row>
    <row r="201" spans="2:26" ht="19.899999999999999" customHeight="1">
      <c r="B201" s="282" t="s">
        <v>177</v>
      </c>
      <c r="C201" s="296">
        <v>13</v>
      </c>
      <c r="D201" s="300"/>
      <c r="E201" s="300"/>
      <c r="F201" s="305">
        <v>13</v>
      </c>
      <c r="G201" s="307">
        <v>63</v>
      </c>
      <c r="H201" s="297"/>
      <c r="I201" s="293"/>
      <c r="J201" s="303">
        <v>63</v>
      </c>
      <c r="K201" s="301">
        <v>26</v>
      </c>
      <c r="L201" s="297"/>
      <c r="M201" s="293"/>
      <c r="N201" s="211">
        <v>26</v>
      </c>
      <c r="O201" s="135"/>
      <c r="P201" s="135"/>
      <c r="Q201" s="135"/>
      <c r="R201" s="135"/>
      <c r="S201" s="135"/>
      <c r="T201" s="135"/>
      <c r="U201" s="135"/>
      <c r="V201" s="135"/>
      <c r="W201" s="135"/>
      <c r="X201" s="135"/>
      <c r="Y201" s="135"/>
      <c r="Z201" s="135"/>
    </row>
    <row r="202" spans="2:26" ht="19.899999999999999" customHeight="1">
      <c r="B202" s="282" t="s">
        <v>178</v>
      </c>
      <c r="C202" s="296">
        <v>7</v>
      </c>
      <c r="D202" s="300"/>
      <c r="E202" s="300"/>
      <c r="F202" s="305">
        <v>7</v>
      </c>
      <c r="G202" s="307">
        <v>20</v>
      </c>
      <c r="H202" s="297"/>
      <c r="I202" s="293"/>
      <c r="J202" s="303">
        <v>20</v>
      </c>
      <c r="K202" s="301">
        <v>8</v>
      </c>
      <c r="L202" s="297"/>
      <c r="M202" s="293"/>
      <c r="N202" s="211">
        <v>8</v>
      </c>
      <c r="O202" s="135"/>
      <c r="P202" s="135"/>
      <c r="Q202" s="135"/>
      <c r="R202" s="135"/>
      <c r="S202" s="135"/>
      <c r="T202" s="135"/>
      <c r="U202" s="135"/>
      <c r="V202" s="135"/>
      <c r="W202" s="135"/>
      <c r="X202" s="135"/>
      <c r="Y202" s="135"/>
      <c r="Z202" s="135"/>
    </row>
    <row r="203" spans="2:26" ht="19.899999999999999" customHeight="1">
      <c r="B203" s="282" t="s">
        <v>179</v>
      </c>
      <c r="C203" s="296">
        <v>9</v>
      </c>
      <c r="D203" s="300"/>
      <c r="E203" s="300"/>
      <c r="F203" s="305">
        <v>9</v>
      </c>
      <c r="G203" s="307">
        <v>33</v>
      </c>
      <c r="H203" s="297"/>
      <c r="I203" s="293"/>
      <c r="J203" s="303">
        <v>33</v>
      </c>
      <c r="K203" s="301">
        <v>14</v>
      </c>
      <c r="L203" s="297"/>
      <c r="M203" s="293"/>
      <c r="N203" s="211">
        <v>14</v>
      </c>
      <c r="O203" s="135"/>
      <c r="P203" s="135"/>
      <c r="Q203" s="135"/>
      <c r="R203" s="135"/>
      <c r="S203" s="135"/>
      <c r="T203" s="135"/>
      <c r="U203" s="135"/>
      <c r="V203" s="135"/>
      <c r="W203" s="135"/>
      <c r="X203" s="135"/>
      <c r="Y203" s="135"/>
      <c r="Z203" s="135"/>
    </row>
    <row r="204" spans="2:26" ht="19.899999999999999" customHeight="1">
      <c r="B204" s="282" t="s">
        <v>180</v>
      </c>
      <c r="C204" s="296">
        <v>14</v>
      </c>
      <c r="D204" s="300"/>
      <c r="E204" s="300"/>
      <c r="F204" s="305">
        <v>14</v>
      </c>
      <c r="G204" s="307">
        <v>125</v>
      </c>
      <c r="H204" s="297"/>
      <c r="I204" s="293"/>
      <c r="J204" s="303">
        <v>125</v>
      </c>
      <c r="K204" s="301">
        <v>53</v>
      </c>
      <c r="L204" s="297"/>
      <c r="M204" s="293"/>
      <c r="N204" s="211">
        <v>53</v>
      </c>
      <c r="O204" s="135"/>
      <c r="P204" s="135"/>
      <c r="Q204" s="135"/>
      <c r="R204" s="135"/>
      <c r="S204" s="135"/>
      <c r="T204" s="135"/>
      <c r="U204" s="135"/>
      <c r="V204" s="135"/>
      <c r="W204" s="135"/>
      <c r="X204" s="135"/>
      <c r="Y204" s="135"/>
      <c r="Z204" s="135"/>
    </row>
    <row r="205" spans="2:26" ht="19.899999999999999" customHeight="1">
      <c r="B205" s="282" t="s">
        <v>181</v>
      </c>
      <c r="C205" s="296">
        <v>7</v>
      </c>
      <c r="D205" s="300"/>
      <c r="E205" s="300"/>
      <c r="F205" s="305">
        <v>7</v>
      </c>
      <c r="G205" s="307">
        <v>53</v>
      </c>
      <c r="H205" s="297"/>
      <c r="I205" s="293"/>
      <c r="J205" s="303">
        <v>53</v>
      </c>
      <c r="K205" s="301">
        <v>6</v>
      </c>
      <c r="L205" s="297"/>
      <c r="M205" s="293"/>
      <c r="N205" s="211">
        <v>6</v>
      </c>
      <c r="O205" s="135"/>
      <c r="P205" s="135"/>
      <c r="Q205" s="135"/>
      <c r="R205" s="135"/>
      <c r="S205" s="135"/>
      <c r="T205" s="135"/>
      <c r="U205" s="135"/>
      <c r="V205" s="135"/>
      <c r="W205" s="135"/>
      <c r="X205" s="135"/>
      <c r="Y205" s="135"/>
      <c r="Z205" s="135"/>
    </row>
    <row r="206" spans="2:26" ht="19.899999999999999" customHeight="1">
      <c r="B206" s="282" t="s">
        <v>182</v>
      </c>
      <c r="C206" s="296">
        <v>42</v>
      </c>
      <c r="D206" s="300"/>
      <c r="E206" s="300"/>
      <c r="F206" s="305">
        <v>42</v>
      </c>
      <c r="G206" s="307">
        <v>570</v>
      </c>
      <c r="H206" s="297"/>
      <c r="I206" s="293"/>
      <c r="J206" s="303">
        <v>570</v>
      </c>
      <c r="K206" s="301">
        <v>89</v>
      </c>
      <c r="L206" s="297"/>
      <c r="M206" s="293"/>
      <c r="N206" s="211">
        <v>89</v>
      </c>
      <c r="O206" s="135"/>
      <c r="P206" s="135"/>
      <c r="Q206" s="135"/>
      <c r="R206" s="135"/>
      <c r="S206" s="135"/>
      <c r="T206" s="135"/>
      <c r="U206" s="135"/>
      <c r="V206" s="135"/>
      <c r="W206" s="135"/>
      <c r="X206" s="135"/>
      <c r="Y206" s="135"/>
      <c r="Z206" s="135"/>
    </row>
    <row r="207" spans="2:26" ht="19.899999999999999" customHeight="1" thickBot="1">
      <c r="B207" s="308" t="s">
        <v>130</v>
      </c>
      <c r="C207" s="309">
        <f>SUM(C198:C206)</f>
        <v>120</v>
      </c>
      <c r="D207" s="309">
        <v>0</v>
      </c>
      <c r="E207" s="309">
        <v>0</v>
      </c>
      <c r="F207" s="309">
        <f>SUM(F198:F206)</f>
        <v>120</v>
      </c>
      <c r="G207" s="310">
        <f>SUM(G198:G206)</f>
        <v>1040</v>
      </c>
      <c r="H207" s="311">
        <v>0</v>
      </c>
      <c r="I207" s="311">
        <v>0</v>
      </c>
      <c r="J207" s="311">
        <f>SUM(J198:J206)</f>
        <v>1040</v>
      </c>
      <c r="K207" s="311">
        <f>SUM(K198:K206)</f>
        <v>255</v>
      </c>
      <c r="L207" s="311">
        <v>0</v>
      </c>
      <c r="M207" s="311">
        <v>0</v>
      </c>
      <c r="N207" s="312">
        <f>SUM(N198:N206)</f>
        <v>255</v>
      </c>
      <c r="O207" s="135"/>
      <c r="P207" s="135"/>
      <c r="Q207" s="135"/>
      <c r="R207" s="135"/>
      <c r="S207" s="135"/>
      <c r="T207" s="135"/>
      <c r="U207" s="135"/>
      <c r="V207" s="135"/>
      <c r="W207" s="135"/>
      <c r="X207" s="135"/>
      <c r="Y207" s="135"/>
      <c r="Z207" s="135"/>
    </row>
    <row r="208" spans="2:26" ht="19.899999999999999" customHeight="1">
      <c r="B208" s="167"/>
      <c r="C208" s="169"/>
      <c r="D208" s="169"/>
      <c r="E208" s="169"/>
      <c r="F208" s="169"/>
      <c r="G208" s="216"/>
      <c r="H208" s="169"/>
      <c r="I208" s="169"/>
      <c r="J208" s="169"/>
      <c r="K208" s="169"/>
      <c r="L208" s="169"/>
      <c r="M208" s="169"/>
      <c r="N208" s="170"/>
    </row>
    <row r="209" spans="2:26" ht="19.899999999999999" customHeight="1">
      <c r="B209" s="132"/>
    </row>
    <row r="210" spans="2:26" ht="19.899999999999999" customHeight="1">
      <c r="B210" s="210" t="s">
        <v>264</v>
      </c>
      <c r="H210" s="165"/>
      <c r="I210" s="165"/>
      <c r="J210" s="165"/>
      <c r="K210" s="165"/>
      <c r="L210" s="165"/>
      <c r="M210" s="165"/>
    </row>
    <row r="211" spans="2:26" ht="19.899999999999999" customHeight="1">
      <c r="B211" s="599" t="s">
        <v>168</v>
      </c>
      <c r="C211" s="601" t="s">
        <v>255</v>
      </c>
      <c r="D211" s="580"/>
      <c r="E211" s="580"/>
      <c r="F211" s="581"/>
      <c r="G211" s="605" t="s">
        <v>256</v>
      </c>
      <c r="H211" s="606"/>
      <c r="I211" s="606"/>
      <c r="J211" s="607"/>
      <c r="K211" s="601" t="s">
        <v>257</v>
      </c>
      <c r="L211" s="580"/>
      <c r="M211" s="580"/>
      <c r="N211" s="581"/>
    </row>
    <row r="212" spans="2:26" ht="19.899999999999999" customHeight="1">
      <c r="B212" s="600"/>
      <c r="C212" s="602"/>
      <c r="D212" s="603"/>
      <c r="E212" s="603"/>
      <c r="F212" s="604"/>
      <c r="G212" s="608"/>
      <c r="H212" s="609"/>
      <c r="I212" s="609"/>
      <c r="J212" s="610"/>
      <c r="K212" s="602"/>
      <c r="L212" s="603"/>
      <c r="M212" s="603"/>
      <c r="N212" s="604"/>
    </row>
    <row r="213" spans="2:26" ht="19.899999999999999" customHeight="1">
      <c r="B213" s="600"/>
      <c r="C213" s="194" t="s">
        <v>258</v>
      </c>
      <c r="D213" s="194" t="s">
        <v>185</v>
      </c>
      <c r="E213" s="194" t="s">
        <v>259</v>
      </c>
      <c r="F213" s="194" t="s">
        <v>130</v>
      </c>
      <c r="G213" s="194" t="s">
        <v>258</v>
      </c>
      <c r="H213" s="194" t="s">
        <v>185</v>
      </c>
      <c r="I213" s="194" t="s">
        <v>259</v>
      </c>
      <c r="J213" s="194" t="s">
        <v>130</v>
      </c>
      <c r="K213" s="194" t="s">
        <v>258</v>
      </c>
      <c r="L213" s="194" t="s">
        <v>185</v>
      </c>
      <c r="M213" s="194" t="s">
        <v>259</v>
      </c>
      <c r="N213" s="194" t="s">
        <v>130</v>
      </c>
    </row>
    <row r="214" spans="2:26" ht="19.899999999999999" customHeight="1">
      <c r="B214" s="291" t="s">
        <v>174</v>
      </c>
      <c r="C214" s="294"/>
      <c r="D214" s="298">
        <v>10</v>
      </c>
      <c r="E214" s="298"/>
      <c r="F214" s="304">
        <v>10</v>
      </c>
      <c r="G214" s="306"/>
      <c r="H214" s="295">
        <v>26</v>
      </c>
      <c r="I214" s="292"/>
      <c r="J214" s="302">
        <v>26</v>
      </c>
      <c r="K214" s="299"/>
      <c r="L214" s="295">
        <v>38</v>
      </c>
      <c r="M214" s="292"/>
      <c r="N214" s="211">
        <v>38</v>
      </c>
      <c r="O214" s="135"/>
      <c r="P214" s="135"/>
      <c r="Q214" s="135"/>
      <c r="R214" s="135"/>
      <c r="S214" s="135"/>
      <c r="T214" s="135"/>
      <c r="U214" s="135"/>
      <c r="V214" s="135"/>
      <c r="W214" s="135"/>
      <c r="X214" s="135"/>
      <c r="Y214" s="135"/>
      <c r="Z214" s="135"/>
    </row>
    <row r="215" spans="2:26" ht="19.899999999999999" customHeight="1">
      <c r="B215" s="282" t="s">
        <v>175</v>
      </c>
      <c r="C215" s="296"/>
      <c r="D215" s="300">
        <v>7</v>
      </c>
      <c r="E215" s="300"/>
      <c r="F215" s="305">
        <v>7</v>
      </c>
      <c r="G215" s="307"/>
      <c r="H215" s="297">
        <v>2</v>
      </c>
      <c r="I215" s="293"/>
      <c r="J215" s="303">
        <v>2</v>
      </c>
      <c r="K215" s="301"/>
      <c r="L215" s="297">
        <v>14</v>
      </c>
      <c r="M215" s="293"/>
      <c r="N215" s="211">
        <v>14</v>
      </c>
      <c r="O215" s="135"/>
      <c r="P215" s="135"/>
      <c r="Q215" s="135"/>
      <c r="R215" s="135"/>
      <c r="S215" s="135"/>
      <c r="T215" s="135"/>
      <c r="U215" s="135"/>
      <c r="V215" s="135"/>
      <c r="W215" s="135"/>
      <c r="X215" s="135"/>
      <c r="Y215" s="135"/>
      <c r="Z215" s="135"/>
    </row>
    <row r="216" spans="2:26" ht="19.899999999999999" customHeight="1">
      <c r="B216" s="282" t="s">
        <v>176</v>
      </c>
      <c r="C216" s="296"/>
      <c r="D216" s="300">
        <v>7</v>
      </c>
      <c r="E216" s="300"/>
      <c r="F216" s="305">
        <v>7</v>
      </c>
      <c r="G216" s="307"/>
      <c r="H216" s="297">
        <v>28</v>
      </c>
      <c r="I216" s="293"/>
      <c r="J216" s="303">
        <v>28</v>
      </c>
      <c r="K216" s="301"/>
      <c r="L216" s="297">
        <v>45</v>
      </c>
      <c r="M216" s="293"/>
      <c r="N216" s="211">
        <v>45</v>
      </c>
      <c r="O216" s="135"/>
      <c r="P216" s="135"/>
      <c r="Q216" s="135"/>
      <c r="R216" s="135"/>
      <c r="S216" s="135"/>
      <c r="T216" s="135"/>
      <c r="U216" s="135"/>
      <c r="V216" s="135"/>
      <c r="W216" s="135"/>
      <c r="X216" s="135"/>
      <c r="Y216" s="135"/>
      <c r="Z216" s="135"/>
    </row>
    <row r="217" spans="2:26" ht="19.899999999999999" customHeight="1">
      <c r="B217" s="282" t="s">
        <v>177</v>
      </c>
      <c r="C217" s="296"/>
      <c r="D217" s="300">
        <v>17</v>
      </c>
      <c r="E217" s="300"/>
      <c r="F217" s="305">
        <v>17</v>
      </c>
      <c r="G217" s="307"/>
      <c r="H217" s="297">
        <v>71</v>
      </c>
      <c r="I217" s="293"/>
      <c r="J217" s="303">
        <v>71</v>
      </c>
      <c r="K217" s="301"/>
      <c r="L217" s="297">
        <v>113</v>
      </c>
      <c r="M217" s="293"/>
      <c r="N217" s="211">
        <v>113</v>
      </c>
      <c r="O217" s="135"/>
      <c r="P217" s="135"/>
      <c r="Q217" s="135"/>
      <c r="R217" s="135"/>
      <c r="S217" s="135"/>
      <c r="T217" s="135"/>
      <c r="U217" s="135"/>
      <c r="V217" s="135"/>
      <c r="W217" s="135"/>
      <c r="X217" s="135"/>
      <c r="Y217" s="135"/>
      <c r="Z217" s="135"/>
    </row>
    <row r="218" spans="2:26" ht="19.899999999999999" customHeight="1">
      <c r="B218" s="282" t="s">
        <v>178</v>
      </c>
      <c r="C218" s="296"/>
      <c r="D218" s="300">
        <v>10</v>
      </c>
      <c r="E218" s="300"/>
      <c r="F218" s="305">
        <v>10</v>
      </c>
      <c r="G218" s="307"/>
      <c r="H218" s="297">
        <v>21</v>
      </c>
      <c r="I218" s="293"/>
      <c r="J218" s="303">
        <v>21</v>
      </c>
      <c r="K218" s="301"/>
      <c r="L218" s="297">
        <v>64</v>
      </c>
      <c r="M218" s="293"/>
      <c r="N218" s="211">
        <v>64</v>
      </c>
      <c r="O218" s="135"/>
      <c r="P218" s="135"/>
      <c r="Q218" s="135"/>
      <c r="R218" s="135"/>
      <c r="S218" s="135"/>
      <c r="T218" s="135"/>
      <c r="U218" s="135"/>
      <c r="V218" s="135"/>
      <c r="W218" s="135"/>
      <c r="X218" s="135"/>
      <c r="Y218" s="135"/>
      <c r="Z218" s="135"/>
    </row>
    <row r="219" spans="2:26" ht="19.899999999999999" customHeight="1">
      <c r="B219" s="282" t="s">
        <v>179</v>
      </c>
      <c r="C219" s="296"/>
      <c r="D219" s="300">
        <v>10</v>
      </c>
      <c r="E219" s="300"/>
      <c r="F219" s="305">
        <v>10</v>
      </c>
      <c r="G219" s="307"/>
      <c r="H219" s="297">
        <v>5</v>
      </c>
      <c r="I219" s="293"/>
      <c r="J219" s="303">
        <v>5</v>
      </c>
      <c r="K219" s="301"/>
      <c r="L219" s="297">
        <v>12</v>
      </c>
      <c r="M219" s="293"/>
      <c r="N219" s="211">
        <v>12</v>
      </c>
      <c r="O219" s="135"/>
      <c r="P219" s="135"/>
      <c r="Q219" s="135"/>
      <c r="R219" s="135"/>
      <c r="S219" s="135"/>
      <c r="T219" s="135"/>
      <c r="U219" s="135"/>
      <c r="V219" s="135"/>
      <c r="W219" s="135"/>
      <c r="X219" s="135"/>
      <c r="Y219" s="135"/>
      <c r="Z219" s="135"/>
    </row>
    <row r="220" spans="2:26" ht="19.899999999999999" customHeight="1">
      <c r="B220" s="282" t="s">
        <v>180</v>
      </c>
      <c r="C220" s="296"/>
      <c r="D220" s="300">
        <v>7</v>
      </c>
      <c r="E220" s="300"/>
      <c r="F220" s="305">
        <v>7</v>
      </c>
      <c r="G220" s="307"/>
      <c r="H220" s="297">
        <v>10</v>
      </c>
      <c r="I220" s="293"/>
      <c r="J220" s="303">
        <v>10</v>
      </c>
      <c r="K220" s="301"/>
      <c r="L220" s="297">
        <v>32</v>
      </c>
      <c r="M220" s="293"/>
      <c r="N220" s="211">
        <v>32</v>
      </c>
      <c r="O220" s="135"/>
      <c r="P220" s="135"/>
      <c r="Q220" s="135"/>
      <c r="R220" s="135"/>
      <c r="S220" s="135"/>
      <c r="T220" s="135"/>
      <c r="U220" s="135"/>
      <c r="V220" s="135"/>
      <c r="W220" s="135"/>
      <c r="X220" s="135"/>
      <c r="Y220" s="135"/>
      <c r="Z220" s="135"/>
    </row>
    <row r="221" spans="2:26" ht="19.899999999999999" customHeight="1">
      <c r="B221" s="282" t="s">
        <v>181</v>
      </c>
      <c r="C221" s="296"/>
      <c r="D221" s="300">
        <v>5</v>
      </c>
      <c r="E221" s="300"/>
      <c r="F221" s="305">
        <v>5</v>
      </c>
      <c r="G221" s="307"/>
      <c r="H221" s="297">
        <v>6</v>
      </c>
      <c r="I221" s="293"/>
      <c r="J221" s="303">
        <v>6</v>
      </c>
      <c r="K221" s="301"/>
      <c r="L221" s="297">
        <v>11</v>
      </c>
      <c r="M221" s="293"/>
      <c r="N221" s="211">
        <v>11</v>
      </c>
      <c r="O221" s="135"/>
      <c r="P221" s="135"/>
      <c r="Q221" s="135"/>
      <c r="R221" s="135"/>
      <c r="S221" s="135"/>
      <c r="T221" s="135"/>
      <c r="U221" s="135"/>
      <c r="V221" s="135"/>
      <c r="W221" s="135"/>
      <c r="X221" s="135"/>
      <c r="Y221" s="135"/>
      <c r="Z221" s="135"/>
    </row>
    <row r="222" spans="2:26" ht="19.899999999999999" customHeight="1">
      <c r="B222" s="282" t="s">
        <v>182</v>
      </c>
      <c r="C222" s="296"/>
      <c r="D222" s="300">
        <v>15</v>
      </c>
      <c r="E222" s="300"/>
      <c r="F222" s="305">
        <v>15</v>
      </c>
      <c r="G222" s="307"/>
      <c r="H222" s="297">
        <v>52</v>
      </c>
      <c r="I222" s="293"/>
      <c r="J222" s="303">
        <v>52</v>
      </c>
      <c r="K222" s="301"/>
      <c r="L222" s="297">
        <v>55</v>
      </c>
      <c r="M222" s="293"/>
      <c r="N222" s="211">
        <v>55</v>
      </c>
      <c r="O222" s="135"/>
      <c r="P222" s="135"/>
      <c r="Q222" s="135"/>
      <c r="R222" s="135"/>
      <c r="S222" s="135"/>
      <c r="T222" s="135"/>
      <c r="U222" s="135"/>
      <c r="V222" s="135"/>
      <c r="W222" s="135"/>
      <c r="X222" s="135"/>
      <c r="Y222" s="135"/>
      <c r="Z222" s="135"/>
    </row>
    <row r="223" spans="2:26" ht="19.899999999999999" customHeight="1" thickBot="1">
      <c r="B223" s="308" t="s">
        <v>130</v>
      </c>
      <c r="C223" s="309"/>
      <c r="D223" s="309">
        <f>SUM(D214:D222)</f>
        <v>88</v>
      </c>
      <c r="E223" s="309">
        <v>0</v>
      </c>
      <c r="F223" s="309">
        <f>SUM(F214:F222)</f>
        <v>88</v>
      </c>
      <c r="G223" s="310">
        <v>0</v>
      </c>
      <c r="H223" s="311">
        <f>SUM(H214:H222)</f>
        <v>221</v>
      </c>
      <c r="I223" s="311">
        <v>0</v>
      </c>
      <c r="J223" s="311">
        <f>SUM(J214:J222)</f>
        <v>221</v>
      </c>
      <c r="K223" s="311">
        <v>0</v>
      </c>
      <c r="L223" s="311">
        <f>SUM(L214:L222)</f>
        <v>384</v>
      </c>
      <c r="M223" s="311">
        <v>0</v>
      </c>
      <c r="N223" s="312">
        <f>SUM(N214:N222)</f>
        <v>384</v>
      </c>
      <c r="O223" s="135"/>
      <c r="P223" s="135"/>
      <c r="Q223" s="135"/>
      <c r="R223" s="135"/>
      <c r="S223" s="135"/>
      <c r="T223" s="135"/>
      <c r="U223" s="135"/>
      <c r="V223" s="135"/>
      <c r="W223" s="135"/>
      <c r="X223" s="135"/>
      <c r="Y223" s="135"/>
      <c r="Z223" s="135"/>
    </row>
    <row r="224" spans="2:26" ht="19.899999999999999" customHeight="1">
      <c r="B224" s="167"/>
      <c r="C224" s="169"/>
      <c r="D224" s="169"/>
      <c r="E224" s="169"/>
      <c r="F224" s="172"/>
      <c r="G224" s="216"/>
      <c r="H224" s="169"/>
      <c r="I224" s="169"/>
      <c r="J224" s="172"/>
      <c r="K224" s="169"/>
      <c r="L224" s="169"/>
      <c r="M224" s="169"/>
      <c r="N224" s="172"/>
    </row>
    <row r="225" spans="2:26" ht="19.899999999999999" customHeight="1">
      <c r="B225" s="132"/>
    </row>
    <row r="226" spans="2:26" ht="19.899999999999999" customHeight="1">
      <c r="B226" s="210" t="s">
        <v>215</v>
      </c>
      <c r="H226" s="165"/>
      <c r="I226" s="165"/>
      <c r="J226" s="165"/>
      <c r="K226" s="165"/>
      <c r="L226" s="165"/>
      <c r="M226" s="165"/>
    </row>
    <row r="227" spans="2:26" ht="19.899999999999999" customHeight="1">
      <c r="B227" s="599" t="s">
        <v>168</v>
      </c>
      <c r="C227" s="601" t="s">
        <v>255</v>
      </c>
      <c r="D227" s="580"/>
      <c r="E227" s="580"/>
      <c r="F227" s="581"/>
      <c r="G227" s="605" t="s">
        <v>256</v>
      </c>
      <c r="H227" s="606"/>
      <c r="I227" s="606"/>
      <c r="J227" s="607"/>
      <c r="K227" s="601" t="s">
        <v>257</v>
      </c>
      <c r="L227" s="580"/>
      <c r="M227" s="580"/>
      <c r="N227" s="581"/>
    </row>
    <row r="228" spans="2:26" ht="19.899999999999999" customHeight="1">
      <c r="B228" s="600"/>
      <c r="C228" s="602"/>
      <c r="D228" s="603"/>
      <c r="E228" s="603"/>
      <c r="F228" s="604"/>
      <c r="G228" s="608"/>
      <c r="H228" s="609"/>
      <c r="I228" s="609"/>
      <c r="J228" s="610"/>
      <c r="K228" s="602"/>
      <c r="L228" s="603"/>
      <c r="M228" s="603"/>
      <c r="N228" s="604"/>
    </row>
    <row r="229" spans="2:26" ht="19.899999999999999" customHeight="1">
      <c r="B229" s="600"/>
      <c r="C229" s="194" t="s">
        <v>258</v>
      </c>
      <c r="D229" s="194" t="s">
        <v>185</v>
      </c>
      <c r="E229" s="194" t="s">
        <v>259</v>
      </c>
      <c r="F229" s="194" t="s">
        <v>130</v>
      </c>
      <c r="G229" s="194" t="s">
        <v>258</v>
      </c>
      <c r="H229" s="194" t="s">
        <v>185</v>
      </c>
      <c r="I229" s="194" t="s">
        <v>259</v>
      </c>
      <c r="J229" s="194" t="s">
        <v>130</v>
      </c>
      <c r="K229" s="194" t="s">
        <v>258</v>
      </c>
      <c r="L229" s="194" t="s">
        <v>185</v>
      </c>
      <c r="M229" s="194" t="s">
        <v>259</v>
      </c>
      <c r="N229" s="194" t="s">
        <v>130</v>
      </c>
    </row>
    <row r="230" spans="2:26" ht="19.899999999999999" customHeight="1">
      <c r="B230" s="291" t="s">
        <v>174</v>
      </c>
      <c r="C230" s="294"/>
      <c r="D230" s="298">
        <v>7</v>
      </c>
      <c r="E230" s="298"/>
      <c r="F230" s="304">
        <v>7</v>
      </c>
      <c r="G230" s="306"/>
      <c r="H230" s="295">
        <v>49</v>
      </c>
      <c r="I230" s="292"/>
      <c r="J230" s="302">
        <v>49</v>
      </c>
      <c r="K230" s="299"/>
      <c r="L230" s="295">
        <v>521</v>
      </c>
      <c r="M230" s="292"/>
      <c r="N230" s="211">
        <v>521</v>
      </c>
      <c r="O230" s="135"/>
      <c r="P230" s="135"/>
      <c r="Q230" s="135"/>
      <c r="R230" s="135"/>
      <c r="S230" s="135"/>
      <c r="T230" s="135"/>
      <c r="U230" s="135"/>
      <c r="V230" s="135"/>
      <c r="W230" s="135"/>
      <c r="X230" s="135"/>
      <c r="Y230" s="135"/>
      <c r="Z230" s="135"/>
    </row>
    <row r="231" spans="2:26" ht="19.899999999999999" customHeight="1">
      <c r="B231" s="282" t="s">
        <v>175</v>
      </c>
      <c r="C231" s="296"/>
      <c r="D231" s="300">
        <v>5</v>
      </c>
      <c r="E231" s="300"/>
      <c r="F231" s="305">
        <v>5</v>
      </c>
      <c r="G231" s="307"/>
      <c r="H231" s="297">
        <v>45</v>
      </c>
      <c r="I231" s="293"/>
      <c r="J231" s="303">
        <v>45</v>
      </c>
      <c r="K231" s="301"/>
      <c r="L231" s="297">
        <v>371</v>
      </c>
      <c r="M231" s="293"/>
      <c r="N231" s="211">
        <v>371</v>
      </c>
      <c r="O231" s="135"/>
      <c r="P231" s="135"/>
      <c r="Q231" s="135"/>
      <c r="R231" s="135"/>
      <c r="S231" s="135"/>
      <c r="T231" s="135"/>
      <c r="U231" s="135"/>
      <c r="V231" s="135"/>
      <c r="W231" s="135"/>
      <c r="X231" s="135"/>
      <c r="Y231" s="135"/>
      <c r="Z231" s="135"/>
    </row>
    <row r="232" spans="2:26" ht="19.899999999999999" customHeight="1">
      <c r="B232" s="282" t="s">
        <v>176</v>
      </c>
      <c r="C232" s="296"/>
      <c r="D232" s="300">
        <v>4</v>
      </c>
      <c r="E232" s="300"/>
      <c r="F232" s="305">
        <v>4</v>
      </c>
      <c r="G232" s="307"/>
      <c r="H232" s="297">
        <v>29</v>
      </c>
      <c r="I232" s="293"/>
      <c r="J232" s="303">
        <v>29</v>
      </c>
      <c r="K232" s="301"/>
      <c r="L232" s="297">
        <v>165</v>
      </c>
      <c r="M232" s="293"/>
      <c r="N232" s="211">
        <v>165</v>
      </c>
      <c r="O232" s="135"/>
      <c r="P232" s="135"/>
      <c r="Q232" s="135"/>
      <c r="R232" s="135"/>
      <c r="S232" s="135"/>
      <c r="T232" s="135"/>
      <c r="U232" s="135"/>
      <c r="V232" s="135"/>
      <c r="W232" s="135"/>
      <c r="X232" s="135"/>
      <c r="Y232" s="135"/>
      <c r="Z232" s="135"/>
    </row>
    <row r="233" spans="2:26" ht="19.899999999999999" customHeight="1">
      <c r="B233" s="282" t="s">
        <v>177</v>
      </c>
      <c r="C233" s="296"/>
      <c r="D233" s="300">
        <v>4</v>
      </c>
      <c r="E233" s="300"/>
      <c r="F233" s="305">
        <v>4</v>
      </c>
      <c r="G233" s="307"/>
      <c r="H233" s="297">
        <v>28</v>
      </c>
      <c r="I233" s="293"/>
      <c r="J233" s="303">
        <v>28</v>
      </c>
      <c r="K233" s="301"/>
      <c r="L233" s="297">
        <v>281</v>
      </c>
      <c r="M233" s="293"/>
      <c r="N233" s="211">
        <v>281</v>
      </c>
      <c r="O233" s="135"/>
      <c r="P233" s="135"/>
      <c r="Q233" s="135"/>
      <c r="R233" s="135"/>
      <c r="S233" s="135"/>
      <c r="T233" s="135"/>
      <c r="U233" s="135"/>
      <c r="V233" s="135"/>
      <c r="W233" s="135"/>
      <c r="X233" s="135"/>
      <c r="Y233" s="135"/>
      <c r="Z233" s="135"/>
    </row>
    <row r="234" spans="2:26" ht="19.899999999999999" customHeight="1">
      <c r="B234" s="282" t="s">
        <v>178</v>
      </c>
      <c r="C234" s="296"/>
      <c r="D234" s="300">
        <v>9</v>
      </c>
      <c r="E234" s="300"/>
      <c r="F234" s="305">
        <v>9</v>
      </c>
      <c r="G234" s="307"/>
      <c r="H234" s="297">
        <v>72</v>
      </c>
      <c r="I234" s="293"/>
      <c r="J234" s="303">
        <v>72</v>
      </c>
      <c r="K234" s="301"/>
      <c r="L234" s="297">
        <v>550</v>
      </c>
      <c r="M234" s="293"/>
      <c r="N234" s="211">
        <v>550</v>
      </c>
      <c r="O234" s="135"/>
      <c r="P234" s="135"/>
      <c r="Q234" s="135"/>
      <c r="R234" s="135"/>
      <c r="S234" s="135"/>
      <c r="T234" s="135"/>
      <c r="U234" s="135"/>
      <c r="V234" s="135"/>
      <c r="W234" s="135"/>
      <c r="X234" s="135"/>
      <c r="Y234" s="135"/>
      <c r="Z234" s="135"/>
    </row>
    <row r="235" spans="2:26" ht="19.899999999999999" customHeight="1">
      <c r="B235" s="282" t="s">
        <v>179</v>
      </c>
      <c r="C235" s="296"/>
      <c r="D235" s="300">
        <v>4</v>
      </c>
      <c r="E235" s="300"/>
      <c r="F235" s="305">
        <v>4</v>
      </c>
      <c r="G235" s="307"/>
      <c r="H235" s="297">
        <v>25</v>
      </c>
      <c r="I235" s="293"/>
      <c r="J235" s="303">
        <v>25</v>
      </c>
      <c r="K235" s="301"/>
      <c r="L235" s="297">
        <v>323</v>
      </c>
      <c r="M235" s="293"/>
      <c r="N235" s="211">
        <v>323</v>
      </c>
      <c r="O235" s="135"/>
      <c r="P235" s="135"/>
      <c r="Q235" s="135"/>
      <c r="R235" s="135"/>
      <c r="S235" s="135"/>
      <c r="T235" s="135"/>
      <c r="U235" s="135"/>
      <c r="V235" s="135"/>
      <c r="W235" s="135"/>
      <c r="X235" s="135"/>
      <c r="Y235" s="135"/>
      <c r="Z235" s="135"/>
    </row>
    <row r="236" spans="2:26" ht="19.899999999999999" customHeight="1">
      <c r="B236" s="282" t="s">
        <v>180</v>
      </c>
      <c r="C236" s="296"/>
      <c r="D236" s="300">
        <v>8</v>
      </c>
      <c r="E236" s="300"/>
      <c r="F236" s="305">
        <v>8</v>
      </c>
      <c r="G236" s="307"/>
      <c r="H236" s="297">
        <v>59</v>
      </c>
      <c r="I236" s="293"/>
      <c r="J236" s="303">
        <v>59</v>
      </c>
      <c r="K236" s="301"/>
      <c r="L236" s="297">
        <v>460</v>
      </c>
      <c r="M236" s="293"/>
      <c r="N236" s="211">
        <v>460</v>
      </c>
      <c r="O236" s="135"/>
      <c r="P236" s="135"/>
      <c r="Q236" s="135"/>
      <c r="R236" s="135"/>
      <c r="S236" s="135"/>
      <c r="T236" s="135"/>
      <c r="U236" s="135"/>
      <c r="V236" s="135"/>
      <c r="W236" s="135"/>
      <c r="X236" s="135"/>
      <c r="Y236" s="135"/>
      <c r="Z236" s="135"/>
    </row>
    <row r="237" spans="2:26" ht="19.899999999999999" customHeight="1">
      <c r="B237" s="282" t="s">
        <v>181</v>
      </c>
      <c r="C237" s="296"/>
      <c r="D237" s="300">
        <v>4</v>
      </c>
      <c r="E237" s="300"/>
      <c r="F237" s="305">
        <v>4</v>
      </c>
      <c r="G237" s="307"/>
      <c r="H237" s="297">
        <v>28</v>
      </c>
      <c r="I237" s="293"/>
      <c r="J237" s="303">
        <v>28</v>
      </c>
      <c r="K237" s="301"/>
      <c r="L237" s="297">
        <v>291</v>
      </c>
      <c r="M237" s="293"/>
      <c r="N237" s="211">
        <v>291</v>
      </c>
      <c r="O237" s="135"/>
      <c r="P237" s="135"/>
      <c r="Q237" s="135"/>
      <c r="R237" s="135"/>
      <c r="S237" s="135"/>
      <c r="T237" s="135"/>
      <c r="U237" s="135"/>
      <c r="V237" s="135"/>
      <c r="W237" s="135"/>
      <c r="X237" s="135"/>
      <c r="Y237" s="135"/>
      <c r="Z237" s="135"/>
    </row>
    <row r="238" spans="2:26" ht="19.899999999999999" customHeight="1">
      <c r="B238" s="282" t="s">
        <v>182</v>
      </c>
      <c r="C238" s="296"/>
      <c r="D238" s="300">
        <v>20</v>
      </c>
      <c r="E238" s="300"/>
      <c r="F238" s="305">
        <v>20</v>
      </c>
      <c r="G238" s="307"/>
      <c r="H238" s="297">
        <v>541</v>
      </c>
      <c r="I238" s="293"/>
      <c r="J238" s="303">
        <v>541</v>
      </c>
      <c r="K238" s="301"/>
      <c r="L238" s="297">
        <v>1455</v>
      </c>
      <c r="M238" s="293"/>
      <c r="N238" s="211">
        <v>1455</v>
      </c>
      <c r="O238" s="135"/>
      <c r="P238" s="135"/>
      <c r="Q238" s="135"/>
      <c r="R238" s="135"/>
      <c r="S238" s="135"/>
      <c r="T238" s="135"/>
      <c r="U238" s="135"/>
      <c r="V238" s="135"/>
      <c r="W238" s="135"/>
      <c r="X238" s="135"/>
      <c r="Y238" s="135"/>
      <c r="Z238" s="135"/>
    </row>
    <row r="239" spans="2:26" ht="19.899999999999999" customHeight="1" thickBot="1">
      <c r="B239" s="308" t="s">
        <v>130</v>
      </c>
      <c r="C239" s="309">
        <f>SUM(C230:C238)</f>
        <v>0</v>
      </c>
      <c r="D239" s="309">
        <f t="shared" ref="D239:N239" si="12">SUM(D230:D238)</f>
        <v>65</v>
      </c>
      <c r="E239" s="309">
        <f t="shared" si="12"/>
        <v>0</v>
      </c>
      <c r="F239" s="309">
        <f t="shared" si="12"/>
        <v>65</v>
      </c>
      <c r="G239" s="310">
        <f t="shared" si="12"/>
        <v>0</v>
      </c>
      <c r="H239" s="311">
        <f t="shared" si="12"/>
        <v>876</v>
      </c>
      <c r="I239" s="311">
        <f t="shared" si="12"/>
        <v>0</v>
      </c>
      <c r="J239" s="311">
        <f t="shared" si="12"/>
        <v>876</v>
      </c>
      <c r="K239" s="311">
        <f t="shared" si="12"/>
        <v>0</v>
      </c>
      <c r="L239" s="311">
        <f>SUM(L230:L238)</f>
        <v>4417</v>
      </c>
      <c r="M239" s="311">
        <f t="shared" si="12"/>
        <v>0</v>
      </c>
      <c r="N239" s="312">
        <f t="shared" si="12"/>
        <v>4417</v>
      </c>
      <c r="O239" s="135"/>
      <c r="P239" s="135"/>
      <c r="Q239" s="135"/>
      <c r="R239" s="135"/>
      <c r="S239" s="135"/>
      <c r="T239" s="135"/>
      <c r="U239" s="135"/>
      <c r="V239" s="135"/>
      <c r="W239" s="135"/>
      <c r="X239" s="135"/>
      <c r="Y239" s="135"/>
      <c r="Z239" s="135"/>
    </row>
    <row r="240" spans="2:26" ht="19.899999999999999" customHeight="1">
      <c r="B240" s="132"/>
    </row>
    <row r="241" spans="2:26" ht="19.899999999999999" customHeight="1">
      <c r="B241" s="132"/>
      <c r="O241" s="5"/>
    </row>
    <row r="242" spans="2:26" ht="19.899999999999999" customHeight="1">
      <c r="B242" s="132"/>
    </row>
    <row r="243" spans="2:26" ht="19.899999999999999" customHeight="1">
      <c r="B243" s="210" t="s">
        <v>216</v>
      </c>
      <c r="H243" s="165"/>
      <c r="I243" s="165"/>
      <c r="J243" s="165"/>
      <c r="K243" s="165"/>
      <c r="L243" s="165"/>
      <c r="M243" s="165"/>
    </row>
    <row r="244" spans="2:26" ht="19.899999999999999" customHeight="1">
      <c r="B244" s="599" t="s">
        <v>168</v>
      </c>
      <c r="C244" s="601" t="s">
        <v>255</v>
      </c>
      <c r="D244" s="580"/>
      <c r="E244" s="580"/>
      <c r="F244" s="581"/>
      <c r="G244" s="605" t="s">
        <v>256</v>
      </c>
      <c r="H244" s="606"/>
      <c r="I244" s="606"/>
      <c r="J244" s="607"/>
      <c r="K244" s="601" t="s">
        <v>257</v>
      </c>
      <c r="L244" s="580"/>
      <c r="M244" s="580"/>
      <c r="N244" s="581"/>
    </row>
    <row r="245" spans="2:26" ht="19.899999999999999" customHeight="1">
      <c r="B245" s="600"/>
      <c r="C245" s="602"/>
      <c r="D245" s="603"/>
      <c r="E245" s="603"/>
      <c r="F245" s="604"/>
      <c r="G245" s="608"/>
      <c r="H245" s="609"/>
      <c r="I245" s="609"/>
      <c r="J245" s="610"/>
      <c r="K245" s="602"/>
      <c r="L245" s="603"/>
      <c r="M245" s="603"/>
      <c r="N245" s="604"/>
    </row>
    <row r="246" spans="2:26" ht="19.899999999999999" customHeight="1">
      <c r="B246" s="600"/>
      <c r="C246" s="194" t="s">
        <v>258</v>
      </c>
      <c r="D246" s="194" t="s">
        <v>185</v>
      </c>
      <c r="E246" s="194" t="s">
        <v>259</v>
      </c>
      <c r="F246" s="194" t="s">
        <v>130</v>
      </c>
      <c r="G246" s="194" t="s">
        <v>258</v>
      </c>
      <c r="H246" s="194" t="s">
        <v>185</v>
      </c>
      <c r="I246" s="194" t="s">
        <v>259</v>
      </c>
      <c r="J246" s="194" t="s">
        <v>130</v>
      </c>
      <c r="K246" s="194" t="s">
        <v>258</v>
      </c>
      <c r="L246" s="194" t="s">
        <v>185</v>
      </c>
      <c r="M246" s="194" t="s">
        <v>259</v>
      </c>
      <c r="N246" s="194" t="s">
        <v>130</v>
      </c>
    </row>
    <row r="247" spans="2:26" ht="19.899999999999999" customHeight="1">
      <c r="B247" s="291" t="s">
        <v>174</v>
      </c>
      <c r="C247" s="294">
        <v>6</v>
      </c>
      <c r="D247" s="298"/>
      <c r="E247" s="298"/>
      <c r="F247" s="304">
        <v>6</v>
      </c>
      <c r="G247" s="306">
        <v>51</v>
      </c>
      <c r="H247" s="295"/>
      <c r="I247" s="292"/>
      <c r="J247" s="302">
        <v>51</v>
      </c>
      <c r="K247" s="299">
        <v>27</v>
      </c>
      <c r="L247" s="295"/>
      <c r="M247" s="292"/>
      <c r="N247" s="211">
        <v>27</v>
      </c>
      <c r="O247" s="135"/>
      <c r="P247" s="135"/>
      <c r="Q247" s="135"/>
      <c r="R247" s="135"/>
      <c r="S247" s="135"/>
      <c r="T247" s="135"/>
      <c r="U247" s="135"/>
      <c r="V247" s="135"/>
      <c r="W247" s="135"/>
      <c r="X247" s="135"/>
      <c r="Y247" s="135"/>
      <c r="Z247" s="135"/>
    </row>
    <row r="248" spans="2:26" ht="19.899999999999999" customHeight="1">
      <c r="B248" s="282" t="s">
        <v>175</v>
      </c>
      <c r="C248" s="296">
        <v>4</v>
      </c>
      <c r="D248" s="300"/>
      <c r="E248" s="300"/>
      <c r="F248" s="305">
        <v>4</v>
      </c>
      <c r="G248" s="307">
        <v>28</v>
      </c>
      <c r="H248" s="297"/>
      <c r="I248" s="293"/>
      <c r="J248" s="303">
        <v>28</v>
      </c>
      <c r="K248" s="301">
        <v>20</v>
      </c>
      <c r="L248" s="297"/>
      <c r="M248" s="293"/>
      <c r="N248" s="211">
        <v>20</v>
      </c>
      <c r="O248" s="135"/>
      <c r="P248" s="135"/>
      <c r="Q248" s="135"/>
      <c r="R248" s="135"/>
      <c r="S248" s="135"/>
      <c r="T248" s="135"/>
      <c r="U248" s="135"/>
      <c r="V248" s="135"/>
      <c r="W248" s="135"/>
      <c r="X248" s="135"/>
      <c r="Y248" s="135"/>
      <c r="Z248" s="135"/>
    </row>
    <row r="249" spans="2:26" ht="19.899999999999999" customHeight="1">
      <c r="B249" s="282" t="s">
        <v>176</v>
      </c>
      <c r="C249" s="296">
        <v>3</v>
      </c>
      <c r="D249" s="300"/>
      <c r="E249" s="300"/>
      <c r="F249" s="305">
        <v>3</v>
      </c>
      <c r="G249" s="307">
        <v>18</v>
      </c>
      <c r="H249" s="297"/>
      <c r="I249" s="293"/>
      <c r="J249" s="303">
        <v>18</v>
      </c>
      <c r="K249" s="301">
        <v>19</v>
      </c>
      <c r="L249" s="297"/>
      <c r="M249" s="293"/>
      <c r="N249" s="211">
        <v>19</v>
      </c>
      <c r="O249" s="135"/>
      <c r="P249" s="135"/>
      <c r="Q249" s="135"/>
      <c r="R249" s="135"/>
      <c r="S249" s="135"/>
      <c r="T249" s="135"/>
      <c r="U249" s="135"/>
      <c r="V249" s="135"/>
      <c r="W249" s="135"/>
      <c r="X249" s="135"/>
      <c r="Y249" s="135"/>
      <c r="Z249" s="135"/>
    </row>
    <row r="250" spans="2:26" ht="19.899999999999999" customHeight="1">
      <c r="B250" s="282" t="s">
        <v>177</v>
      </c>
      <c r="C250" s="296">
        <v>4</v>
      </c>
      <c r="D250" s="300"/>
      <c r="E250" s="300"/>
      <c r="F250" s="305">
        <v>4</v>
      </c>
      <c r="G250" s="307">
        <v>26</v>
      </c>
      <c r="H250" s="297"/>
      <c r="I250" s="293"/>
      <c r="J250" s="303">
        <v>26</v>
      </c>
      <c r="K250" s="301">
        <v>24</v>
      </c>
      <c r="L250" s="297"/>
      <c r="M250" s="293"/>
      <c r="N250" s="211">
        <v>24</v>
      </c>
      <c r="O250" s="135"/>
      <c r="P250" s="135"/>
      <c r="Q250" s="135"/>
      <c r="R250" s="135"/>
      <c r="S250" s="135"/>
      <c r="T250" s="135"/>
      <c r="U250" s="135"/>
      <c r="V250" s="135"/>
      <c r="W250" s="135"/>
      <c r="X250" s="135"/>
      <c r="Y250" s="135"/>
      <c r="Z250" s="135"/>
    </row>
    <row r="251" spans="2:26" ht="19.899999999999999" customHeight="1">
      <c r="B251" s="282" t="s">
        <v>178</v>
      </c>
      <c r="C251" s="296">
        <v>6</v>
      </c>
      <c r="D251" s="300"/>
      <c r="E251" s="300"/>
      <c r="F251" s="305">
        <v>6</v>
      </c>
      <c r="G251" s="307">
        <v>38</v>
      </c>
      <c r="H251" s="297"/>
      <c r="I251" s="293"/>
      <c r="J251" s="303">
        <v>38</v>
      </c>
      <c r="K251" s="301">
        <v>29</v>
      </c>
      <c r="L251" s="297"/>
      <c r="M251" s="293"/>
      <c r="N251" s="211">
        <v>29</v>
      </c>
      <c r="O251" s="135"/>
      <c r="P251" s="135"/>
      <c r="Q251" s="135"/>
      <c r="R251" s="135"/>
      <c r="S251" s="135"/>
      <c r="T251" s="135"/>
      <c r="U251" s="135"/>
      <c r="V251" s="135"/>
      <c r="W251" s="135"/>
      <c r="X251" s="135"/>
      <c r="Y251" s="135"/>
      <c r="Z251" s="135"/>
    </row>
    <row r="252" spans="2:26" ht="19.899999999999999" customHeight="1">
      <c r="B252" s="282" t="s">
        <v>179</v>
      </c>
      <c r="C252" s="296">
        <v>4</v>
      </c>
      <c r="D252" s="300"/>
      <c r="E252" s="300"/>
      <c r="F252" s="305">
        <v>4</v>
      </c>
      <c r="G252" s="307">
        <v>22</v>
      </c>
      <c r="H252" s="297"/>
      <c r="I252" s="293"/>
      <c r="J252" s="303">
        <v>22</v>
      </c>
      <c r="K252" s="301">
        <v>27</v>
      </c>
      <c r="L252" s="297"/>
      <c r="M252" s="293"/>
      <c r="N252" s="211">
        <v>27</v>
      </c>
      <c r="O252" s="135"/>
      <c r="P252" s="135"/>
      <c r="Q252" s="135"/>
      <c r="R252" s="135"/>
      <c r="S252" s="135"/>
      <c r="T252" s="135"/>
      <c r="U252" s="135"/>
      <c r="V252" s="135"/>
      <c r="W252" s="135"/>
      <c r="X252" s="135"/>
      <c r="Y252" s="135"/>
      <c r="Z252" s="135"/>
    </row>
    <row r="253" spans="2:26" ht="19.899999999999999" customHeight="1">
      <c r="B253" s="282" t="s">
        <v>180</v>
      </c>
      <c r="C253" s="296">
        <v>7</v>
      </c>
      <c r="D253" s="300"/>
      <c r="E253" s="300"/>
      <c r="F253" s="305">
        <v>7</v>
      </c>
      <c r="G253" s="307">
        <v>43</v>
      </c>
      <c r="H253" s="297"/>
      <c r="I253" s="293"/>
      <c r="J253" s="303">
        <v>43</v>
      </c>
      <c r="K253" s="301">
        <v>78</v>
      </c>
      <c r="L253" s="297"/>
      <c r="M253" s="293"/>
      <c r="N253" s="211">
        <v>78</v>
      </c>
      <c r="O253" s="135"/>
      <c r="P253" s="135"/>
      <c r="Q253" s="135"/>
      <c r="R253" s="135"/>
      <c r="S253" s="135"/>
      <c r="T253" s="135"/>
      <c r="U253" s="135"/>
      <c r="V253" s="135"/>
      <c r="W253" s="135"/>
      <c r="X253" s="135"/>
      <c r="Y253" s="135"/>
      <c r="Z253" s="135"/>
    </row>
    <row r="254" spans="2:26" ht="19.899999999999999" customHeight="1">
      <c r="B254" s="282" t="s">
        <v>181</v>
      </c>
      <c r="C254" s="296">
        <v>4</v>
      </c>
      <c r="D254" s="300"/>
      <c r="E254" s="300"/>
      <c r="F254" s="305">
        <v>4</v>
      </c>
      <c r="G254" s="307">
        <v>21</v>
      </c>
      <c r="H254" s="297"/>
      <c r="I254" s="293"/>
      <c r="J254" s="303">
        <v>21</v>
      </c>
      <c r="K254" s="301">
        <v>21</v>
      </c>
      <c r="L254" s="297"/>
      <c r="M254" s="293"/>
      <c r="N254" s="211">
        <v>21</v>
      </c>
      <c r="O254" s="135"/>
      <c r="P254" s="135"/>
      <c r="Q254" s="135"/>
      <c r="R254" s="135"/>
      <c r="S254" s="135"/>
      <c r="T254" s="135"/>
      <c r="U254" s="135"/>
      <c r="V254" s="135"/>
      <c r="W254" s="135"/>
      <c r="X254" s="135"/>
      <c r="Y254" s="135"/>
      <c r="Z254" s="135"/>
    </row>
    <row r="255" spans="2:26" ht="19.899999999999999" customHeight="1">
      <c r="B255" s="282" t="s">
        <v>182</v>
      </c>
      <c r="C255" s="296">
        <v>19</v>
      </c>
      <c r="D255" s="300"/>
      <c r="E255" s="300"/>
      <c r="F255" s="305">
        <v>19</v>
      </c>
      <c r="G255" s="307">
        <v>418</v>
      </c>
      <c r="H255" s="297"/>
      <c r="I255" s="293"/>
      <c r="J255" s="303">
        <v>418</v>
      </c>
      <c r="K255" s="301">
        <v>133</v>
      </c>
      <c r="L255" s="297"/>
      <c r="M255" s="293"/>
      <c r="N255" s="211">
        <v>133</v>
      </c>
      <c r="O255" s="135"/>
      <c r="P255" s="135"/>
      <c r="Q255" s="135"/>
      <c r="R255" s="135"/>
      <c r="S255" s="135"/>
      <c r="T255" s="135"/>
      <c r="U255" s="135"/>
      <c r="V255" s="135"/>
      <c r="W255" s="135"/>
      <c r="X255" s="135"/>
      <c r="Y255" s="135"/>
      <c r="Z255" s="135"/>
    </row>
    <row r="256" spans="2:26" ht="19.899999999999999" customHeight="1" thickBot="1">
      <c r="B256" s="308" t="s">
        <v>130</v>
      </c>
      <c r="C256" s="309">
        <f t="shared" ref="C256:N256" si="13">SUM(C247:C255)</f>
        <v>57</v>
      </c>
      <c r="D256" s="309">
        <f t="shared" si="13"/>
        <v>0</v>
      </c>
      <c r="E256" s="309">
        <f t="shared" si="13"/>
        <v>0</v>
      </c>
      <c r="F256" s="309">
        <f t="shared" si="13"/>
        <v>57</v>
      </c>
      <c r="G256" s="310">
        <f t="shared" si="13"/>
        <v>665</v>
      </c>
      <c r="H256" s="311">
        <f t="shared" si="13"/>
        <v>0</v>
      </c>
      <c r="I256" s="311">
        <f t="shared" si="13"/>
        <v>0</v>
      </c>
      <c r="J256" s="311">
        <f t="shared" si="13"/>
        <v>665</v>
      </c>
      <c r="K256" s="311">
        <f t="shared" si="13"/>
        <v>378</v>
      </c>
      <c r="L256" s="311">
        <f t="shared" si="13"/>
        <v>0</v>
      </c>
      <c r="M256" s="311">
        <f t="shared" si="13"/>
        <v>0</v>
      </c>
      <c r="N256" s="312">
        <f t="shared" si="13"/>
        <v>378</v>
      </c>
      <c r="O256" s="135"/>
      <c r="P256" s="135"/>
      <c r="Q256" s="135"/>
      <c r="R256" s="135"/>
      <c r="S256" s="135"/>
      <c r="T256" s="135"/>
      <c r="U256" s="135"/>
      <c r="V256" s="135"/>
      <c r="W256" s="135"/>
      <c r="X256" s="135"/>
      <c r="Y256" s="135"/>
      <c r="Z256" s="135"/>
    </row>
    <row r="257" spans="2:26" ht="19.899999999999999" customHeight="1">
      <c r="B257" s="167"/>
      <c r="C257" s="169"/>
      <c r="D257" s="169"/>
      <c r="E257" s="169"/>
      <c r="F257" s="169"/>
      <c r="G257" s="216"/>
      <c r="H257" s="169"/>
      <c r="I257" s="169"/>
      <c r="J257" s="169"/>
      <c r="K257" s="169"/>
      <c r="L257" s="169"/>
      <c r="M257" s="169"/>
      <c r="N257" s="170"/>
      <c r="O257" s="133"/>
    </row>
    <row r="258" spans="2:26" ht="19.899999999999999" customHeight="1">
      <c r="B258" s="132"/>
    </row>
    <row r="259" spans="2:26" ht="19.899999999999999" customHeight="1">
      <c r="B259" s="210" t="s">
        <v>217</v>
      </c>
      <c r="H259" s="165"/>
      <c r="I259" s="165"/>
      <c r="J259" s="165"/>
      <c r="K259" s="165"/>
      <c r="L259" s="165"/>
      <c r="M259" s="165"/>
    </row>
    <row r="260" spans="2:26" ht="19.899999999999999" customHeight="1">
      <c r="B260" s="599" t="s">
        <v>168</v>
      </c>
      <c r="C260" s="601" t="s">
        <v>255</v>
      </c>
      <c r="D260" s="580"/>
      <c r="E260" s="580"/>
      <c r="F260" s="581"/>
      <c r="G260" s="605" t="s">
        <v>256</v>
      </c>
      <c r="H260" s="606"/>
      <c r="I260" s="606"/>
      <c r="J260" s="607"/>
      <c r="K260" s="601" t="s">
        <v>257</v>
      </c>
      <c r="L260" s="580"/>
      <c r="M260" s="580"/>
      <c r="N260" s="581"/>
    </row>
    <row r="261" spans="2:26" ht="19.899999999999999" customHeight="1">
      <c r="B261" s="600"/>
      <c r="C261" s="602"/>
      <c r="D261" s="603"/>
      <c r="E261" s="603"/>
      <c r="F261" s="604"/>
      <c r="G261" s="608"/>
      <c r="H261" s="609"/>
      <c r="I261" s="609"/>
      <c r="J261" s="610"/>
      <c r="K261" s="602"/>
      <c r="L261" s="603"/>
      <c r="M261" s="603"/>
      <c r="N261" s="604"/>
      <c r="O261" s="135"/>
    </row>
    <row r="262" spans="2:26" ht="19.899999999999999" customHeight="1">
      <c r="B262" s="600"/>
      <c r="C262" s="194" t="s">
        <v>258</v>
      </c>
      <c r="D262" s="194" t="s">
        <v>185</v>
      </c>
      <c r="E262" s="194" t="s">
        <v>259</v>
      </c>
      <c r="F262" s="194" t="s">
        <v>130</v>
      </c>
      <c r="G262" s="194" t="s">
        <v>258</v>
      </c>
      <c r="H262" s="194" t="s">
        <v>185</v>
      </c>
      <c r="I262" s="194" t="s">
        <v>259</v>
      </c>
      <c r="J262" s="194" t="s">
        <v>130</v>
      </c>
      <c r="K262" s="194" t="s">
        <v>258</v>
      </c>
      <c r="L262" s="194" t="s">
        <v>185</v>
      </c>
      <c r="M262" s="194" t="s">
        <v>259</v>
      </c>
      <c r="N262" s="194" t="s">
        <v>130</v>
      </c>
      <c r="O262" s="135"/>
    </row>
    <row r="263" spans="2:26" ht="19.899999999999999" customHeight="1">
      <c r="B263" s="291" t="s">
        <v>174</v>
      </c>
      <c r="C263" s="294"/>
      <c r="D263" s="298">
        <v>9</v>
      </c>
      <c r="E263" s="298"/>
      <c r="F263" s="304">
        <v>9</v>
      </c>
      <c r="G263" s="306"/>
      <c r="H263" s="295">
        <v>29</v>
      </c>
      <c r="I263" s="292"/>
      <c r="J263" s="302">
        <v>29</v>
      </c>
      <c r="K263" s="299"/>
      <c r="L263" s="295">
        <v>204</v>
      </c>
      <c r="M263" s="292"/>
      <c r="N263" s="211">
        <v>204</v>
      </c>
      <c r="O263" s="135"/>
      <c r="P263" s="135"/>
      <c r="Q263" s="135"/>
      <c r="R263" s="135"/>
      <c r="S263" s="135"/>
      <c r="T263" s="135"/>
      <c r="U263" s="135"/>
      <c r="V263" s="135"/>
      <c r="W263" s="135"/>
      <c r="X263" s="135"/>
      <c r="Y263" s="135"/>
      <c r="Z263" s="135"/>
    </row>
    <row r="264" spans="2:26" ht="19.899999999999999" customHeight="1">
      <c r="B264" s="282" t="s">
        <v>175</v>
      </c>
      <c r="C264" s="296"/>
      <c r="D264" s="300">
        <v>5</v>
      </c>
      <c r="E264" s="300"/>
      <c r="F264" s="305">
        <v>5</v>
      </c>
      <c r="G264" s="307"/>
      <c r="H264" s="297">
        <v>12</v>
      </c>
      <c r="I264" s="293"/>
      <c r="J264" s="303">
        <v>12</v>
      </c>
      <c r="K264" s="301"/>
      <c r="L264" s="297">
        <v>90</v>
      </c>
      <c r="M264" s="293"/>
      <c r="N264" s="211">
        <v>90</v>
      </c>
      <c r="O264" s="135"/>
      <c r="P264" s="135"/>
      <c r="Q264" s="135"/>
      <c r="R264" s="135"/>
      <c r="S264" s="135"/>
      <c r="T264" s="135"/>
      <c r="U264" s="135"/>
      <c r="V264" s="135"/>
      <c r="W264" s="135"/>
      <c r="X264" s="135"/>
      <c r="Y264" s="135"/>
      <c r="Z264" s="135"/>
    </row>
    <row r="265" spans="2:26" ht="19.899999999999999" customHeight="1">
      <c r="B265" s="282" t="s">
        <v>176</v>
      </c>
      <c r="C265" s="296"/>
      <c r="D265" s="300">
        <v>6</v>
      </c>
      <c r="E265" s="300"/>
      <c r="F265" s="305">
        <v>6</v>
      </c>
      <c r="G265" s="307"/>
      <c r="H265" s="297">
        <v>11</v>
      </c>
      <c r="I265" s="293"/>
      <c r="J265" s="303">
        <v>11</v>
      </c>
      <c r="K265" s="301"/>
      <c r="L265" s="297">
        <v>165</v>
      </c>
      <c r="M265" s="293"/>
      <c r="N265" s="211">
        <v>165</v>
      </c>
      <c r="O265" s="135"/>
      <c r="P265" s="135"/>
      <c r="Q265" s="135"/>
      <c r="R265" s="135"/>
      <c r="S265" s="135"/>
      <c r="T265" s="135"/>
      <c r="U265" s="135"/>
      <c r="V265" s="135"/>
      <c r="W265" s="135"/>
      <c r="X265" s="135"/>
      <c r="Y265" s="135"/>
      <c r="Z265" s="135"/>
    </row>
    <row r="266" spans="2:26" ht="19.899999999999999" customHeight="1">
      <c r="B266" s="282" t="s">
        <v>177</v>
      </c>
      <c r="C266" s="296"/>
      <c r="D266" s="300">
        <v>10</v>
      </c>
      <c r="E266" s="300"/>
      <c r="F266" s="305">
        <v>10</v>
      </c>
      <c r="G266" s="307"/>
      <c r="H266" s="297">
        <v>12</v>
      </c>
      <c r="I266" s="293"/>
      <c r="J266" s="303">
        <v>12</v>
      </c>
      <c r="K266" s="301"/>
      <c r="L266" s="297">
        <v>154</v>
      </c>
      <c r="M266" s="293"/>
      <c r="N266" s="211">
        <v>154</v>
      </c>
      <c r="O266" s="135"/>
      <c r="P266" s="135"/>
      <c r="Q266" s="135"/>
      <c r="R266" s="135"/>
      <c r="S266" s="135"/>
      <c r="T266" s="135"/>
      <c r="U266" s="135"/>
      <c r="V266" s="135"/>
      <c r="W266" s="135"/>
      <c r="X266" s="135"/>
      <c r="Y266" s="135"/>
      <c r="Z266" s="135"/>
    </row>
    <row r="267" spans="2:26" ht="19.899999999999999" customHeight="1">
      <c r="B267" s="282" t="s">
        <v>178</v>
      </c>
      <c r="C267" s="296"/>
      <c r="D267" s="300">
        <v>4</v>
      </c>
      <c r="E267" s="300"/>
      <c r="F267" s="305">
        <v>4</v>
      </c>
      <c r="G267" s="307"/>
      <c r="H267" s="297">
        <v>18</v>
      </c>
      <c r="I267" s="293"/>
      <c r="J267" s="303">
        <v>18</v>
      </c>
      <c r="K267" s="301"/>
      <c r="L267" s="297">
        <v>243</v>
      </c>
      <c r="M267" s="293"/>
      <c r="N267" s="211">
        <v>243</v>
      </c>
      <c r="O267" s="135"/>
      <c r="P267" s="135"/>
      <c r="Q267" s="135"/>
      <c r="R267" s="135"/>
      <c r="S267" s="135"/>
      <c r="T267" s="135"/>
      <c r="U267" s="135"/>
      <c r="V267" s="135"/>
      <c r="W267" s="135"/>
      <c r="X267" s="135"/>
      <c r="Y267" s="135"/>
      <c r="Z267" s="135"/>
    </row>
    <row r="268" spans="2:26" ht="19.899999999999999" customHeight="1">
      <c r="B268" s="282" t="s">
        <v>179</v>
      </c>
      <c r="C268" s="296"/>
      <c r="D268" s="300">
        <v>4</v>
      </c>
      <c r="E268" s="300"/>
      <c r="F268" s="305">
        <v>4</v>
      </c>
      <c r="G268" s="307"/>
      <c r="H268" s="297">
        <v>15</v>
      </c>
      <c r="I268" s="293"/>
      <c r="J268" s="303">
        <v>15</v>
      </c>
      <c r="K268" s="301"/>
      <c r="L268" s="297">
        <v>196</v>
      </c>
      <c r="M268" s="293"/>
      <c r="N268" s="211">
        <v>196</v>
      </c>
      <c r="O268" s="135"/>
      <c r="P268" s="135"/>
      <c r="Q268" s="135"/>
      <c r="R268" s="135"/>
      <c r="S268" s="135"/>
      <c r="T268" s="135"/>
      <c r="U268" s="135"/>
      <c r="V268" s="135"/>
      <c r="W268" s="135"/>
      <c r="X268" s="135"/>
      <c r="Y268" s="135"/>
      <c r="Z268" s="135"/>
    </row>
    <row r="269" spans="2:26" ht="19.899999999999999" customHeight="1">
      <c r="B269" s="282" t="s">
        <v>180</v>
      </c>
      <c r="C269" s="296"/>
      <c r="D269" s="300">
        <v>11</v>
      </c>
      <c r="E269" s="300"/>
      <c r="F269" s="305">
        <v>11</v>
      </c>
      <c r="G269" s="307"/>
      <c r="H269" s="297">
        <v>32</v>
      </c>
      <c r="I269" s="293"/>
      <c r="J269" s="303">
        <v>32</v>
      </c>
      <c r="K269" s="301"/>
      <c r="L269" s="297">
        <v>461</v>
      </c>
      <c r="M269" s="293"/>
      <c r="N269" s="211">
        <v>461</v>
      </c>
      <c r="O269" s="135"/>
      <c r="P269" s="135"/>
      <c r="Q269" s="135"/>
      <c r="R269" s="135"/>
      <c r="S269" s="135"/>
      <c r="T269" s="135"/>
      <c r="U269" s="135"/>
      <c r="V269" s="135"/>
      <c r="W269" s="135"/>
      <c r="X269" s="135"/>
      <c r="Y269" s="135"/>
      <c r="Z269" s="135"/>
    </row>
    <row r="270" spans="2:26" ht="19.899999999999999" customHeight="1">
      <c r="B270" s="282" t="s">
        <v>181</v>
      </c>
      <c r="C270" s="296"/>
      <c r="D270" s="300">
        <v>6</v>
      </c>
      <c r="E270" s="300"/>
      <c r="F270" s="305">
        <v>6</v>
      </c>
      <c r="G270" s="307"/>
      <c r="H270" s="297">
        <v>23</v>
      </c>
      <c r="I270" s="293"/>
      <c r="J270" s="303">
        <v>23</v>
      </c>
      <c r="K270" s="301"/>
      <c r="L270" s="297">
        <v>302</v>
      </c>
      <c r="M270" s="293"/>
      <c r="N270" s="211">
        <v>302</v>
      </c>
      <c r="O270" s="135"/>
      <c r="P270" s="135"/>
      <c r="Q270" s="135"/>
      <c r="R270" s="135"/>
      <c r="S270" s="135"/>
      <c r="T270" s="135"/>
      <c r="U270" s="135"/>
      <c r="V270" s="135"/>
      <c r="W270" s="135"/>
      <c r="X270" s="135"/>
      <c r="Y270" s="135"/>
      <c r="Z270" s="135"/>
    </row>
    <row r="271" spans="2:26" ht="19.899999999999999" customHeight="1">
      <c r="B271" s="282" t="s">
        <v>182</v>
      </c>
      <c r="C271" s="296"/>
      <c r="D271" s="300">
        <v>21</v>
      </c>
      <c r="E271" s="300"/>
      <c r="F271" s="305">
        <v>21</v>
      </c>
      <c r="G271" s="307"/>
      <c r="H271" s="297">
        <v>220</v>
      </c>
      <c r="I271" s="293"/>
      <c r="J271" s="303">
        <v>220</v>
      </c>
      <c r="K271" s="301"/>
      <c r="L271" s="297">
        <v>440</v>
      </c>
      <c r="M271" s="293"/>
      <c r="N271" s="211">
        <v>440</v>
      </c>
      <c r="O271" s="135"/>
      <c r="P271" s="135"/>
      <c r="Q271" s="135"/>
      <c r="R271" s="135"/>
      <c r="S271" s="135"/>
      <c r="T271" s="135"/>
      <c r="U271" s="135"/>
      <c r="V271" s="135"/>
      <c r="W271" s="135"/>
      <c r="X271" s="135"/>
      <c r="Y271" s="135"/>
      <c r="Z271" s="135"/>
    </row>
    <row r="272" spans="2:26" ht="19.899999999999999" customHeight="1" thickBot="1">
      <c r="B272" s="308" t="s">
        <v>130</v>
      </c>
      <c r="C272" s="309"/>
      <c r="D272" s="309">
        <f>SUM(D263:D271)</f>
        <v>76</v>
      </c>
      <c r="E272" s="309">
        <f t="shared" ref="E272:N272" si="14">SUM(E263:E271)</f>
        <v>0</v>
      </c>
      <c r="F272" s="309">
        <f t="shared" si="14"/>
        <v>76</v>
      </c>
      <c r="G272" s="310">
        <f t="shared" si="14"/>
        <v>0</v>
      </c>
      <c r="H272" s="311">
        <f t="shared" si="14"/>
        <v>372</v>
      </c>
      <c r="I272" s="311">
        <f t="shared" si="14"/>
        <v>0</v>
      </c>
      <c r="J272" s="311">
        <f t="shared" si="14"/>
        <v>372</v>
      </c>
      <c r="K272" s="311">
        <f t="shared" si="14"/>
        <v>0</v>
      </c>
      <c r="L272" s="311">
        <f t="shared" si="14"/>
        <v>2255</v>
      </c>
      <c r="M272" s="311">
        <f t="shared" si="14"/>
        <v>0</v>
      </c>
      <c r="N272" s="312">
        <f t="shared" si="14"/>
        <v>2255</v>
      </c>
      <c r="O272" s="135"/>
      <c r="P272" s="135"/>
      <c r="Q272" s="135"/>
      <c r="R272" s="135"/>
      <c r="S272" s="135"/>
      <c r="T272" s="135"/>
      <c r="U272" s="135"/>
      <c r="V272" s="135"/>
      <c r="W272" s="135"/>
      <c r="X272" s="135"/>
      <c r="Y272" s="135"/>
      <c r="Z272" s="135"/>
    </row>
    <row r="273" spans="2:26" ht="19.899999999999999" customHeight="1">
      <c r="B273" s="167"/>
      <c r="C273" s="169"/>
      <c r="D273" s="169"/>
      <c r="E273" s="169"/>
      <c r="F273" s="169"/>
      <c r="G273" s="216"/>
      <c r="H273" s="169"/>
      <c r="I273" s="169"/>
      <c r="J273" s="169"/>
      <c r="K273" s="169"/>
      <c r="L273" s="169"/>
      <c r="M273" s="169"/>
      <c r="N273" s="169"/>
    </row>
    <row r="274" spans="2:26" ht="19.899999999999999" customHeight="1">
      <c r="B274" s="167"/>
      <c r="C274" s="173"/>
      <c r="D274" s="173"/>
      <c r="E274" s="173"/>
      <c r="F274" s="173"/>
      <c r="G274" s="216"/>
      <c r="H274" s="173"/>
      <c r="I274" s="173"/>
      <c r="J274" s="173"/>
      <c r="K274" s="173"/>
      <c r="L274" s="173"/>
      <c r="M274" s="173"/>
      <c r="N274" s="173"/>
    </row>
    <row r="275" spans="2:26" ht="19.899999999999999" customHeight="1">
      <c r="B275" s="210" t="s">
        <v>218</v>
      </c>
      <c r="H275" s="165"/>
      <c r="I275" s="165"/>
      <c r="J275" s="165"/>
      <c r="K275" s="165"/>
      <c r="L275" s="165"/>
      <c r="M275" s="165"/>
    </row>
    <row r="276" spans="2:26" ht="19.899999999999999" customHeight="1">
      <c r="B276" s="599" t="s">
        <v>168</v>
      </c>
      <c r="C276" s="601" t="s">
        <v>255</v>
      </c>
      <c r="D276" s="580"/>
      <c r="E276" s="580"/>
      <c r="F276" s="581"/>
      <c r="G276" s="605" t="s">
        <v>256</v>
      </c>
      <c r="H276" s="606"/>
      <c r="I276" s="606"/>
      <c r="J276" s="607"/>
      <c r="K276" s="601" t="s">
        <v>257</v>
      </c>
      <c r="L276" s="580"/>
      <c r="M276" s="580"/>
      <c r="N276" s="581"/>
    </row>
    <row r="277" spans="2:26" ht="19.899999999999999" customHeight="1">
      <c r="B277" s="600"/>
      <c r="C277" s="602"/>
      <c r="D277" s="603"/>
      <c r="E277" s="603"/>
      <c r="F277" s="604"/>
      <c r="G277" s="608"/>
      <c r="H277" s="609"/>
      <c r="I277" s="609"/>
      <c r="J277" s="610"/>
      <c r="K277" s="602"/>
      <c r="L277" s="603"/>
      <c r="M277" s="603"/>
      <c r="N277" s="604"/>
    </row>
    <row r="278" spans="2:26" ht="19.899999999999999" customHeight="1">
      <c r="B278" s="600"/>
      <c r="C278" s="194" t="s">
        <v>258</v>
      </c>
      <c r="D278" s="194" t="s">
        <v>185</v>
      </c>
      <c r="E278" s="194" t="s">
        <v>259</v>
      </c>
      <c r="F278" s="194" t="s">
        <v>130</v>
      </c>
      <c r="G278" s="194" t="s">
        <v>258</v>
      </c>
      <c r="H278" s="194" t="s">
        <v>185</v>
      </c>
      <c r="I278" s="194" t="s">
        <v>259</v>
      </c>
      <c r="J278" s="194" t="s">
        <v>130</v>
      </c>
      <c r="K278" s="194" t="s">
        <v>258</v>
      </c>
      <c r="L278" s="194" t="s">
        <v>185</v>
      </c>
      <c r="M278" s="194" t="s">
        <v>259</v>
      </c>
      <c r="N278" s="194" t="s">
        <v>130</v>
      </c>
    </row>
    <row r="279" spans="2:26" ht="19.899999999999999" customHeight="1">
      <c r="B279" s="291" t="s">
        <v>174</v>
      </c>
      <c r="C279" s="294"/>
      <c r="D279" s="298">
        <v>3</v>
      </c>
      <c r="E279" s="298"/>
      <c r="F279" s="304">
        <v>3</v>
      </c>
      <c r="G279" s="306"/>
      <c r="H279" s="295">
        <v>9</v>
      </c>
      <c r="I279" s="292"/>
      <c r="J279" s="302">
        <v>9</v>
      </c>
      <c r="K279" s="299"/>
      <c r="L279" s="295"/>
      <c r="M279" s="292"/>
      <c r="N279" s="211"/>
      <c r="O279" s="135"/>
      <c r="P279" s="135"/>
      <c r="Q279" s="135"/>
      <c r="R279" s="135"/>
      <c r="S279" s="135"/>
      <c r="T279" s="135"/>
      <c r="U279" s="135"/>
      <c r="V279" s="135"/>
      <c r="W279" s="135"/>
      <c r="X279" s="135"/>
      <c r="Y279" s="135"/>
      <c r="Z279" s="135"/>
    </row>
    <row r="280" spans="2:26" ht="19.899999999999999" customHeight="1">
      <c r="B280" s="282" t="s">
        <v>175</v>
      </c>
      <c r="C280" s="296"/>
      <c r="D280" s="300">
        <v>3</v>
      </c>
      <c r="E280" s="300"/>
      <c r="F280" s="305">
        <v>3</v>
      </c>
      <c r="G280" s="307"/>
      <c r="H280" s="297">
        <v>11</v>
      </c>
      <c r="I280" s="293"/>
      <c r="J280" s="303">
        <v>11</v>
      </c>
      <c r="K280" s="301"/>
      <c r="L280" s="297"/>
      <c r="M280" s="293"/>
      <c r="N280" s="211"/>
      <c r="O280" s="135"/>
      <c r="P280" s="135"/>
      <c r="Q280" s="135"/>
      <c r="R280" s="135"/>
      <c r="S280" s="135"/>
      <c r="T280" s="135"/>
      <c r="U280" s="135"/>
      <c r="V280" s="135"/>
      <c r="W280" s="135"/>
      <c r="X280" s="135"/>
      <c r="Y280" s="135"/>
      <c r="Z280" s="135"/>
    </row>
    <row r="281" spans="2:26" ht="19.899999999999999" customHeight="1">
      <c r="B281" s="282" t="s">
        <v>176</v>
      </c>
      <c r="C281" s="296"/>
      <c r="D281" s="300">
        <v>2</v>
      </c>
      <c r="E281" s="300"/>
      <c r="F281" s="305">
        <v>2</v>
      </c>
      <c r="G281" s="307"/>
      <c r="H281" s="297">
        <v>5</v>
      </c>
      <c r="I281" s="293"/>
      <c r="J281" s="303">
        <v>5</v>
      </c>
      <c r="K281" s="301"/>
      <c r="L281" s="297"/>
      <c r="M281" s="293"/>
      <c r="N281" s="211"/>
      <c r="O281" s="135"/>
      <c r="P281" s="135"/>
      <c r="Q281" s="135"/>
      <c r="R281" s="135"/>
      <c r="S281" s="135"/>
      <c r="T281" s="135"/>
      <c r="U281" s="135"/>
      <c r="V281" s="135"/>
      <c r="W281" s="135"/>
      <c r="X281" s="135"/>
      <c r="Y281" s="135"/>
      <c r="Z281" s="135"/>
    </row>
    <row r="282" spans="2:26" ht="19.899999999999999" customHeight="1">
      <c r="B282" s="282" t="s">
        <v>177</v>
      </c>
      <c r="C282" s="296"/>
      <c r="D282" s="300">
        <v>3</v>
      </c>
      <c r="E282" s="300"/>
      <c r="F282" s="305">
        <v>3</v>
      </c>
      <c r="G282" s="307"/>
      <c r="H282" s="297">
        <v>8</v>
      </c>
      <c r="I282" s="293"/>
      <c r="J282" s="303">
        <v>8</v>
      </c>
      <c r="K282" s="301"/>
      <c r="L282" s="297"/>
      <c r="M282" s="293"/>
      <c r="N282" s="211"/>
      <c r="O282" s="135"/>
      <c r="P282" s="135"/>
      <c r="Q282" s="135"/>
      <c r="R282" s="135"/>
      <c r="S282" s="135"/>
      <c r="T282" s="135"/>
      <c r="U282" s="135"/>
      <c r="V282" s="135"/>
      <c r="W282" s="135"/>
      <c r="X282" s="135"/>
      <c r="Y282" s="135"/>
      <c r="Z282" s="135"/>
    </row>
    <row r="283" spans="2:26" ht="19.899999999999999" customHeight="1">
      <c r="B283" s="282" t="s">
        <v>178</v>
      </c>
      <c r="C283" s="296"/>
      <c r="D283" s="300">
        <v>9</v>
      </c>
      <c r="E283" s="300"/>
      <c r="F283" s="305">
        <v>9</v>
      </c>
      <c r="G283" s="307"/>
      <c r="H283" s="297">
        <v>28</v>
      </c>
      <c r="I283" s="293"/>
      <c r="J283" s="303">
        <v>28</v>
      </c>
      <c r="K283" s="301"/>
      <c r="L283" s="297"/>
      <c r="M283" s="293"/>
      <c r="N283" s="211"/>
      <c r="O283" s="135"/>
      <c r="P283" s="135"/>
      <c r="Q283" s="135"/>
      <c r="R283" s="135"/>
      <c r="S283" s="135"/>
      <c r="T283" s="135"/>
      <c r="U283" s="135"/>
      <c r="V283" s="135"/>
      <c r="W283" s="135"/>
      <c r="X283" s="135"/>
      <c r="Y283" s="135"/>
      <c r="Z283" s="135"/>
    </row>
    <row r="284" spans="2:26" ht="19.899999999999999" customHeight="1">
      <c r="B284" s="282" t="s">
        <v>179</v>
      </c>
      <c r="C284" s="296"/>
      <c r="D284" s="300">
        <v>1</v>
      </c>
      <c r="E284" s="300"/>
      <c r="F284" s="305">
        <v>1</v>
      </c>
      <c r="G284" s="307"/>
      <c r="H284" s="297">
        <v>2</v>
      </c>
      <c r="I284" s="293"/>
      <c r="J284" s="303">
        <v>2</v>
      </c>
      <c r="K284" s="301"/>
      <c r="L284" s="297"/>
      <c r="M284" s="293"/>
      <c r="N284" s="211"/>
      <c r="O284" s="135"/>
      <c r="P284" s="135"/>
      <c r="Q284" s="135"/>
      <c r="R284" s="135"/>
      <c r="S284" s="135"/>
      <c r="T284" s="135"/>
      <c r="U284" s="135"/>
      <c r="V284" s="135"/>
      <c r="W284" s="135"/>
      <c r="X284" s="135"/>
      <c r="Y284" s="135"/>
      <c r="Z284" s="135"/>
    </row>
    <row r="285" spans="2:26" ht="19.899999999999999" customHeight="1">
      <c r="B285" s="282" t="s">
        <v>180</v>
      </c>
      <c r="C285" s="296"/>
      <c r="D285" s="300">
        <v>1</v>
      </c>
      <c r="E285" s="300"/>
      <c r="F285" s="305">
        <v>1</v>
      </c>
      <c r="G285" s="307"/>
      <c r="H285" s="297">
        <v>2</v>
      </c>
      <c r="I285" s="293"/>
      <c r="J285" s="303">
        <v>2</v>
      </c>
      <c r="K285" s="301"/>
      <c r="L285" s="297"/>
      <c r="M285" s="293"/>
      <c r="N285" s="211"/>
      <c r="O285" s="135"/>
      <c r="P285" s="135"/>
      <c r="Q285" s="135"/>
      <c r="R285" s="135"/>
      <c r="S285" s="135"/>
      <c r="T285" s="135"/>
      <c r="U285" s="135"/>
      <c r="V285" s="135"/>
      <c r="W285" s="135"/>
      <c r="X285" s="135"/>
      <c r="Y285" s="135"/>
      <c r="Z285" s="135"/>
    </row>
    <row r="286" spans="2:26" ht="19.899999999999999" customHeight="1">
      <c r="B286" s="282" t="s">
        <v>181</v>
      </c>
      <c r="C286" s="296"/>
      <c r="D286" s="300">
        <v>1</v>
      </c>
      <c r="E286" s="300"/>
      <c r="F286" s="305">
        <v>1</v>
      </c>
      <c r="G286" s="307"/>
      <c r="H286" s="297">
        <v>2</v>
      </c>
      <c r="I286" s="293"/>
      <c r="J286" s="303">
        <v>2</v>
      </c>
      <c r="K286" s="301"/>
      <c r="L286" s="297"/>
      <c r="M286" s="293"/>
      <c r="N286" s="211"/>
      <c r="O286" s="135"/>
      <c r="P286" s="135"/>
      <c r="Q286" s="135"/>
      <c r="R286" s="135"/>
      <c r="S286" s="135"/>
      <c r="T286" s="135"/>
      <c r="U286" s="135"/>
      <c r="V286" s="135"/>
      <c r="W286" s="135"/>
      <c r="X286" s="135"/>
      <c r="Y286" s="135"/>
      <c r="Z286" s="135"/>
    </row>
    <row r="287" spans="2:26" ht="19.899999999999999" customHeight="1">
      <c r="B287" s="282" t="s">
        <v>182</v>
      </c>
      <c r="C287" s="296"/>
      <c r="D287" s="300">
        <v>3</v>
      </c>
      <c r="E287" s="300"/>
      <c r="F287" s="305">
        <v>3</v>
      </c>
      <c r="G287" s="307"/>
      <c r="H287" s="297">
        <v>32</v>
      </c>
      <c r="I287" s="293"/>
      <c r="J287" s="303">
        <v>32</v>
      </c>
      <c r="K287" s="301"/>
      <c r="L287" s="297"/>
      <c r="M287" s="293"/>
      <c r="N287" s="211"/>
      <c r="O287" s="135"/>
      <c r="P287" s="135"/>
      <c r="Q287" s="135"/>
      <c r="R287" s="135"/>
      <c r="S287" s="135"/>
      <c r="T287" s="135"/>
      <c r="U287" s="135"/>
      <c r="V287" s="135"/>
      <c r="W287" s="135"/>
      <c r="X287" s="135"/>
      <c r="Y287" s="135"/>
      <c r="Z287" s="135"/>
    </row>
    <row r="288" spans="2:26" ht="19.899999999999999" customHeight="1" thickBot="1">
      <c r="B288" s="308" t="s">
        <v>130</v>
      </c>
      <c r="C288" s="309"/>
      <c r="D288" s="309">
        <f>SUM(D279:D287)</f>
        <v>26</v>
      </c>
      <c r="E288" s="309">
        <f t="shared" ref="E288:N288" si="15">SUM(E279:E287)</f>
        <v>0</v>
      </c>
      <c r="F288" s="309">
        <f t="shared" si="15"/>
        <v>26</v>
      </c>
      <c r="G288" s="310">
        <f t="shared" si="15"/>
        <v>0</v>
      </c>
      <c r="H288" s="311">
        <f t="shared" si="15"/>
        <v>99</v>
      </c>
      <c r="I288" s="311">
        <f t="shared" si="15"/>
        <v>0</v>
      </c>
      <c r="J288" s="311">
        <f t="shared" si="15"/>
        <v>99</v>
      </c>
      <c r="K288" s="311">
        <f t="shared" si="15"/>
        <v>0</v>
      </c>
      <c r="L288" s="311">
        <f t="shared" si="15"/>
        <v>0</v>
      </c>
      <c r="M288" s="311">
        <f t="shared" si="15"/>
        <v>0</v>
      </c>
      <c r="N288" s="312">
        <f t="shared" si="15"/>
        <v>0</v>
      </c>
      <c r="O288" s="135"/>
      <c r="P288" s="135"/>
      <c r="Q288" s="135"/>
      <c r="R288" s="135"/>
      <c r="S288" s="135"/>
      <c r="T288" s="135"/>
      <c r="U288" s="135"/>
      <c r="V288" s="135"/>
      <c r="W288" s="135"/>
      <c r="X288" s="135"/>
      <c r="Y288" s="135"/>
      <c r="Z288" s="135"/>
    </row>
    <row r="289" spans="2:26" ht="19.899999999999999" customHeight="1">
      <c r="B289" s="167"/>
      <c r="C289" s="169"/>
      <c r="D289" s="169"/>
      <c r="E289" s="169"/>
      <c r="F289" s="169"/>
      <c r="G289" s="216"/>
      <c r="H289" s="169"/>
      <c r="I289" s="169"/>
      <c r="J289" s="169"/>
      <c r="K289" s="169"/>
      <c r="L289" s="169"/>
      <c r="M289" s="169"/>
      <c r="N289" s="169"/>
    </row>
    <row r="290" spans="2:26" ht="19.899999999999999" customHeight="1">
      <c r="B290" s="167"/>
      <c r="C290" s="169"/>
      <c r="D290" s="169"/>
      <c r="E290" s="169"/>
      <c r="F290" s="169"/>
      <c r="G290" s="216"/>
      <c r="H290" s="169"/>
      <c r="I290" s="169"/>
      <c r="J290" s="169"/>
      <c r="K290" s="169"/>
      <c r="L290" s="169"/>
      <c r="M290" s="169"/>
      <c r="N290" s="169"/>
      <c r="O290" s="5"/>
    </row>
    <row r="291" spans="2:26" ht="19.899999999999999" customHeight="1">
      <c r="B291" s="167"/>
      <c r="C291" s="169"/>
      <c r="D291" s="169"/>
      <c r="E291" s="169"/>
      <c r="F291" s="169"/>
      <c r="G291" s="216"/>
      <c r="H291" s="169"/>
      <c r="I291" s="169"/>
      <c r="J291" s="169"/>
      <c r="K291" s="169"/>
      <c r="L291" s="169"/>
      <c r="M291" s="169"/>
      <c r="N291" s="170"/>
    </row>
    <row r="292" spans="2:26" ht="19.899999999999999" customHeight="1">
      <c r="B292" s="210" t="s">
        <v>220</v>
      </c>
      <c r="H292" s="165"/>
      <c r="I292" s="165"/>
      <c r="J292" s="165"/>
      <c r="K292" s="165"/>
      <c r="L292" s="165"/>
      <c r="M292" s="165"/>
    </row>
    <row r="293" spans="2:26" ht="19.899999999999999" customHeight="1">
      <c r="B293" s="599" t="s">
        <v>168</v>
      </c>
      <c r="C293" s="601" t="s">
        <v>255</v>
      </c>
      <c r="D293" s="580"/>
      <c r="E293" s="580"/>
      <c r="F293" s="581"/>
      <c r="G293" s="605" t="s">
        <v>256</v>
      </c>
      <c r="H293" s="606"/>
      <c r="I293" s="606"/>
      <c r="J293" s="607"/>
      <c r="K293" s="601" t="s">
        <v>257</v>
      </c>
      <c r="L293" s="580"/>
      <c r="M293" s="580"/>
      <c r="N293" s="581"/>
    </row>
    <row r="294" spans="2:26" ht="19.899999999999999" customHeight="1">
      <c r="B294" s="600"/>
      <c r="C294" s="602"/>
      <c r="D294" s="603"/>
      <c r="E294" s="603"/>
      <c r="F294" s="604"/>
      <c r="G294" s="608"/>
      <c r="H294" s="609"/>
      <c r="I294" s="609"/>
      <c r="J294" s="610"/>
      <c r="K294" s="602"/>
      <c r="L294" s="603"/>
      <c r="M294" s="603"/>
      <c r="N294" s="604"/>
    </row>
    <row r="295" spans="2:26" ht="19.899999999999999" customHeight="1">
      <c r="B295" s="600"/>
      <c r="C295" s="194" t="s">
        <v>258</v>
      </c>
      <c r="D295" s="194" t="s">
        <v>185</v>
      </c>
      <c r="E295" s="194" t="s">
        <v>259</v>
      </c>
      <c r="F295" s="194" t="s">
        <v>130</v>
      </c>
      <c r="G295" s="194" t="s">
        <v>258</v>
      </c>
      <c r="H295" s="194" t="s">
        <v>185</v>
      </c>
      <c r="I295" s="194" t="s">
        <v>259</v>
      </c>
      <c r="J295" s="194" t="s">
        <v>130</v>
      </c>
      <c r="K295" s="194" t="s">
        <v>258</v>
      </c>
      <c r="L295" s="194" t="s">
        <v>185</v>
      </c>
      <c r="M295" s="194" t="s">
        <v>259</v>
      </c>
      <c r="N295" s="194" t="s">
        <v>130</v>
      </c>
    </row>
    <row r="296" spans="2:26" ht="19.899999999999999" customHeight="1">
      <c r="B296" s="291" t="s">
        <v>174</v>
      </c>
      <c r="C296" s="294">
        <v>9</v>
      </c>
      <c r="D296" s="298"/>
      <c r="E296" s="298"/>
      <c r="F296" s="304">
        <v>9</v>
      </c>
      <c r="G296" s="306">
        <v>27</v>
      </c>
      <c r="H296" s="295"/>
      <c r="I296" s="292"/>
      <c r="J296" s="302">
        <v>27</v>
      </c>
      <c r="K296" s="299">
        <v>10</v>
      </c>
      <c r="L296" s="295"/>
      <c r="M296" s="292"/>
      <c r="N296" s="211">
        <v>10</v>
      </c>
      <c r="O296" s="135"/>
      <c r="P296" s="135"/>
      <c r="Q296" s="135"/>
      <c r="R296" s="135"/>
      <c r="S296" s="135"/>
      <c r="T296" s="135"/>
      <c r="U296" s="135"/>
      <c r="V296" s="135"/>
      <c r="W296" s="135"/>
      <c r="X296" s="135"/>
      <c r="Y296" s="135"/>
      <c r="Z296" s="135"/>
    </row>
    <row r="297" spans="2:26" ht="19.899999999999999" customHeight="1">
      <c r="B297" s="282" t="s">
        <v>175</v>
      </c>
      <c r="C297" s="296">
        <v>8</v>
      </c>
      <c r="D297" s="300"/>
      <c r="E297" s="300"/>
      <c r="F297" s="305">
        <v>8</v>
      </c>
      <c r="G297" s="307">
        <v>10</v>
      </c>
      <c r="H297" s="297"/>
      <c r="I297" s="293"/>
      <c r="J297" s="303">
        <v>10</v>
      </c>
      <c r="K297" s="301">
        <v>1</v>
      </c>
      <c r="L297" s="297"/>
      <c r="M297" s="293"/>
      <c r="N297" s="211">
        <v>1</v>
      </c>
      <c r="O297" s="135"/>
      <c r="P297" s="135"/>
      <c r="Q297" s="135"/>
      <c r="R297" s="135"/>
      <c r="S297" s="135"/>
      <c r="T297" s="135"/>
      <c r="U297" s="135"/>
      <c r="V297" s="135"/>
      <c r="W297" s="135"/>
      <c r="X297" s="135"/>
      <c r="Y297" s="135"/>
      <c r="Z297" s="135"/>
    </row>
    <row r="298" spans="2:26" ht="19.899999999999999" customHeight="1">
      <c r="B298" s="282" t="s">
        <v>176</v>
      </c>
      <c r="C298" s="296">
        <v>6</v>
      </c>
      <c r="D298" s="300"/>
      <c r="E298" s="300"/>
      <c r="F298" s="305">
        <v>6</v>
      </c>
      <c r="G298" s="307">
        <v>29</v>
      </c>
      <c r="H298" s="297"/>
      <c r="I298" s="293"/>
      <c r="J298" s="303">
        <v>29</v>
      </c>
      <c r="K298" s="301">
        <v>10</v>
      </c>
      <c r="L298" s="297"/>
      <c r="M298" s="293"/>
      <c r="N298" s="211">
        <v>10</v>
      </c>
      <c r="O298" s="135"/>
      <c r="P298" s="135"/>
      <c r="Q298" s="135"/>
      <c r="R298" s="135"/>
      <c r="S298" s="135"/>
      <c r="T298" s="135"/>
      <c r="U298" s="135"/>
      <c r="V298" s="135"/>
      <c r="W298" s="135"/>
      <c r="X298" s="135"/>
      <c r="Y298" s="135"/>
      <c r="Z298" s="135"/>
    </row>
    <row r="299" spans="2:26" ht="19.899999999999999" customHeight="1">
      <c r="B299" s="282" t="s">
        <v>177</v>
      </c>
      <c r="C299" s="296">
        <v>4</v>
      </c>
      <c r="D299" s="300"/>
      <c r="E299" s="300"/>
      <c r="F299" s="305">
        <v>4</v>
      </c>
      <c r="G299" s="307">
        <v>40</v>
      </c>
      <c r="H299" s="297"/>
      <c r="I299" s="293"/>
      <c r="J299" s="303">
        <v>40</v>
      </c>
      <c r="K299" s="301">
        <v>6</v>
      </c>
      <c r="L299" s="297"/>
      <c r="M299" s="293"/>
      <c r="N299" s="211">
        <v>6</v>
      </c>
      <c r="O299" s="135"/>
      <c r="P299" s="135"/>
      <c r="Q299" s="135"/>
      <c r="R299" s="135"/>
      <c r="S299" s="135"/>
      <c r="T299" s="135"/>
      <c r="U299" s="135"/>
      <c r="V299" s="135"/>
      <c r="W299" s="135"/>
      <c r="X299" s="135"/>
      <c r="Y299" s="135"/>
      <c r="Z299" s="135"/>
    </row>
    <row r="300" spans="2:26" ht="19.899999999999999" customHeight="1">
      <c r="B300" s="282" t="s">
        <v>178</v>
      </c>
      <c r="C300" s="296">
        <v>5</v>
      </c>
      <c r="D300" s="300"/>
      <c r="E300" s="300"/>
      <c r="F300" s="305">
        <v>5</v>
      </c>
      <c r="G300" s="307">
        <v>18</v>
      </c>
      <c r="H300" s="297"/>
      <c r="I300" s="293"/>
      <c r="J300" s="303">
        <v>18</v>
      </c>
      <c r="K300" s="301">
        <v>2</v>
      </c>
      <c r="L300" s="297"/>
      <c r="M300" s="293"/>
      <c r="N300" s="211">
        <v>2</v>
      </c>
      <c r="O300" s="135"/>
      <c r="P300" s="135"/>
      <c r="Q300" s="135"/>
      <c r="R300" s="135"/>
      <c r="S300" s="135"/>
      <c r="T300" s="135"/>
      <c r="U300" s="135"/>
      <c r="V300" s="135"/>
      <c r="W300" s="135"/>
      <c r="X300" s="135"/>
      <c r="Y300" s="135"/>
      <c r="Z300" s="135"/>
    </row>
    <row r="301" spans="2:26" ht="19.899999999999999" customHeight="1">
      <c r="B301" s="282" t="s">
        <v>179</v>
      </c>
      <c r="C301" s="296">
        <v>7</v>
      </c>
      <c r="D301" s="300"/>
      <c r="E301" s="300"/>
      <c r="F301" s="305">
        <v>7</v>
      </c>
      <c r="G301" s="307">
        <v>12</v>
      </c>
      <c r="H301" s="297"/>
      <c r="I301" s="293"/>
      <c r="J301" s="303">
        <v>12</v>
      </c>
      <c r="K301" s="301">
        <v>0</v>
      </c>
      <c r="L301" s="297"/>
      <c r="M301" s="293"/>
      <c r="N301" s="211">
        <v>0</v>
      </c>
      <c r="O301" s="135"/>
      <c r="P301" s="135"/>
      <c r="Q301" s="135"/>
      <c r="R301" s="135"/>
      <c r="S301" s="135"/>
      <c r="T301" s="135"/>
      <c r="U301" s="135"/>
      <c r="V301" s="135"/>
      <c r="W301" s="135"/>
      <c r="X301" s="135"/>
      <c r="Y301" s="135"/>
      <c r="Z301" s="135"/>
    </row>
    <row r="302" spans="2:26" ht="19.899999999999999" customHeight="1">
      <c r="B302" s="282" t="s">
        <v>180</v>
      </c>
      <c r="C302" s="296">
        <v>16</v>
      </c>
      <c r="D302" s="300"/>
      <c r="E302" s="300"/>
      <c r="F302" s="305">
        <v>16</v>
      </c>
      <c r="G302" s="307">
        <v>44</v>
      </c>
      <c r="H302" s="297"/>
      <c r="I302" s="293"/>
      <c r="J302" s="303">
        <v>44</v>
      </c>
      <c r="K302" s="301">
        <v>36</v>
      </c>
      <c r="L302" s="297"/>
      <c r="M302" s="293"/>
      <c r="N302" s="211">
        <v>36</v>
      </c>
      <c r="O302" s="135"/>
      <c r="P302" s="135"/>
      <c r="Q302" s="135"/>
      <c r="R302" s="135"/>
      <c r="S302" s="135"/>
      <c r="T302" s="135"/>
      <c r="U302" s="135"/>
      <c r="V302" s="135"/>
      <c r="W302" s="135"/>
      <c r="X302" s="135"/>
      <c r="Y302" s="135"/>
      <c r="Z302" s="135"/>
    </row>
    <row r="303" spans="2:26" ht="19.899999999999999" customHeight="1">
      <c r="B303" s="282" t="s">
        <v>181</v>
      </c>
      <c r="C303" s="296">
        <v>8</v>
      </c>
      <c r="D303" s="300"/>
      <c r="E303" s="300"/>
      <c r="F303" s="305">
        <v>8</v>
      </c>
      <c r="G303" s="307">
        <v>19</v>
      </c>
      <c r="H303" s="297"/>
      <c r="I303" s="293"/>
      <c r="J303" s="303">
        <v>19</v>
      </c>
      <c r="K303" s="301">
        <v>0</v>
      </c>
      <c r="L303" s="297"/>
      <c r="M303" s="293"/>
      <c r="N303" s="211">
        <v>0</v>
      </c>
      <c r="O303" s="135"/>
      <c r="P303" s="135"/>
      <c r="Q303" s="135"/>
      <c r="R303" s="135"/>
      <c r="S303" s="135"/>
      <c r="T303" s="135"/>
      <c r="U303" s="135"/>
      <c r="V303" s="135"/>
      <c r="W303" s="135"/>
      <c r="X303" s="135"/>
      <c r="Y303" s="135"/>
      <c r="Z303" s="135"/>
    </row>
    <row r="304" spans="2:26" ht="19.899999999999999" customHeight="1">
      <c r="B304" s="282" t="s">
        <v>182</v>
      </c>
      <c r="C304" s="296">
        <v>24</v>
      </c>
      <c r="D304" s="300"/>
      <c r="E304" s="300"/>
      <c r="F304" s="305">
        <v>24</v>
      </c>
      <c r="G304" s="307">
        <v>389</v>
      </c>
      <c r="H304" s="297"/>
      <c r="I304" s="293"/>
      <c r="J304" s="303">
        <v>389</v>
      </c>
      <c r="K304" s="301">
        <v>102</v>
      </c>
      <c r="L304" s="297"/>
      <c r="M304" s="293"/>
      <c r="N304" s="211">
        <v>102</v>
      </c>
      <c r="O304" s="135"/>
      <c r="P304" s="135"/>
      <c r="Q304" s="135"/>
      <c r="R304" s="135"/>
      <c r="S304" s="135"/>
      <c r="T304" s="135"/>
      <c r="U304" s="135"/>
      <c r="V304" s="135"/>
      <c r="W304" s="135"/>
      <c r="X304" s="135"/>
      <c r="Y304" s="135"/>
      <c r="Z304" s="135"/>
    </row>
    <row r="305" spans="2:26" ht="19.899999999999999" customHeight="1" thickBot="1">
      <c r="B305" s="308" t="s">
        <v>130</v>
      </c>
      <c r="C305" s="309">
        <f>SUM(C296:C304)</f>
        <v>87</v>
      </c>
      <c r="D305" s="309">
        <f t="shared" ref="D305:N305" si="16">SUM(D296:D304)</f>
        <v>0</v>
      </c>
      <c r="E305" s="309">
        <f t="shared" si="16"/>
        <v>0</v>
      </c>
      <c r="F305" s="309">
        <f t="shared" si="16"/>
        <v>87</v>
      </c>
      <c r="G305" s="310">
        <f t="shared" si="16"/>
        <v>588</v>
      </c>
      <c r="H305" s="311">
        <f t="shared" si="16"/>
        <v>0</v>
      </c>
      <c r="I305" s="311">
        <f t="shared" si="16"/>
        <v>0</v>
      </c>
      <c r="J305" s="311">
        <f t="shared" si="16"/>
        <v>588</v>
      </c>
      <c r="K305" s="311">
        <f t="shared" si="16"/>
        <v>167</v>
      </c>
      <c r="L305" s="311">
        <f t="shared" si="16"/>
        <v>0</v>
      </c>
      <c r="M305" s="311">
        <f t="shared" si="16"/>
        <v>0</v>
      </c>
      <c r="N305" s="312">
        <f t="shared" si="16"/>
        <v>167</v>
      </c>
      <c r="O305" s="135"/>
      <c r="P305" s="135"/>
      <c r="Q305" s="135"/>
      <c r="R305" s="135"/>
      <c r="S305" s="135"/>
      <c r="T305" s="135"/>
      <c r="U305" s="135"/>
      <c r="V305" s="135"/>
      <c r="W305" s="135"/>
      <c r="X305" s="135"/>
      <c r="Y305" s="135"/>
      <c r="Z305" s="135"/>
    </row>
    <row r="306" spans="2:26" ht="19.899999999999999" customHeight="1">
      <c r="B306" s="167"/>
      <c r="C306" s="169"/>
      <c r="D306" s="169"/>
      <c r="E306" s="169"/>
      <c r="F306" s="169"/>
      <c r="G306" s="216"/>
      <c r="H306" s="169"/>
      <c r="I306" s="169"/>
      <c r="J306" s="169"/>
      <c r="K306" s="169"/>
      <c r="L306" s="169"/>
      <c r="M306" s="169"/>
      <c r="N306" s="169"/>
    </row>
    <row r="307" spans="2:26" ht="19.899999999999999" customHeight="1">
      <c r="B307" s="167"/>
      <c r="C307" s="169"/>
      <c r="D307" s="169"/>
      <c r="E307" s="169"/>
      <c r="F307" s="169"/>
      <c r="G307" s="216"/>
      <c r="H307" s="169"/>
      <c r="I307" s="169"/>
      <c r="J307" s="169"/>
      <c r="K307" s="169"/>
      <c r="L307" s="169"/>
      <c r="M307" s="169"/>
      <c r="N307" s="170"/>
    </row>
    <row r="308" spans="2:26" ht="19.899999999999999" customHeight="1">
      <c r="B308" s="210" t="s">
        <v>219</v>
      </c>
      <c r="H308" s="165"/>
      <c r="I308" s="165"/>
      <c r="J308" s="165"/>
      <c r="K308" s="165"/>
      <c r="L308" s="165"/>
      <c r="M308" s="165"/>
    </row>
    <row r="309" spans="2:26" ht="19.899999999999999" customHeight="1">
      <c r="B309" s="599" t="s">
        <v>168</v>
      </c>
      <c r="C309" s="601" t="s">
        <v>255</v>
      </c>
      <c r="D309" s="580"/>
      <c r="E309" s="580"/>
      <c r="F309" s="581"/>
      <c r="G309" s="605" t="s">
        <v>256</v>
      </c>
      <c r="H309" s="606"/>
      <c r="I309" s="606"/>
      <c r="J309" s="607"/>
      <c r="K309" s="601" t="s">
        <v>257</v>
      </c>
      <c r="L309" s="580"/>
      <c r="M309" s="580"/>
      <c r="N309" s="581"/>
    </row>
    <row r="310" spans="2:26" ht="19.899999999999999" customHeight="1">
      <c r="B310" s="600"/>
      <c r="C310" s="602"/>
      <c r="D310" s="603"/>
      <c r="E310" s="603"/>
      <c r="F310" s="604"/>
      <c r="G310" s="608"/>
      <c r="H310" s="609"/>
      <c r="I310" s="609"/>
      <c r="J310" s="610"/>
      <c r="K310" s="602"/>
      <c r="L310" s="603"/>
      <c r="M310" s="603"/>
      <c r="N310" s="604"/>
    </row>
    <row r="311" spans="2:26" ht="19.899999999999999" customHeight="1">
      <c r="B311" s="600"/>
      <c r="C311" s="194" t="s">
        <v>258</v>
      </c>
      <c r="D311" s="194" t="s">
        <v>185</v>
      </c>
      <c r="E311" s="194" t="s">
        <v>259</v>
      </c>
      <c r="F311" s="194" t="s">
        <v>130</v>
      </c>
      <c r="G311" s="194" t="s">
        <v>258</v>
      </c>
      <c r="H311" s="194" t="s">
        <v>185</v>
      </c>
      <c r="I311" s="194" t="s">
        <v>259</v>
      </c>
      <c r="J311" s="194" t="s">
        <v>130</v>
      </c>
      <c r="K311" s="194" t="s">
        <v>258</v>
      </c>
      <c r="L311" s="194" t="s">
        <v>185</v>
      </c>
      <c r="M311" s="194" t="s">
        <v>259</v>
      </c>
      <c r="N311" s="194" t="s">
        <v>130</v>
      </c>
    </row>
    <row r="312" spans="2:26" ht="19.899999999999999" customHeight="1">
      <c r="B312" s="291" t="s">
        <v>174</v>
      </c>
      <c r="C312" s="294"/>
      <c r="D312" s="298">
        <v>37</v>
      </c>
      <c r="E312" s="298"/>
      <c r="F312" s="304">
        <v>37</v>
      </c>
      <c r="G312" s="306"/>
      <c r="H312" s="295">
        <v>15</v>
      </c>
      <c r="I312" s="292"/>
      <c r="J312" s="302">
        <v>15</v>
      </c>
      <c r="K312" s="299"/>
      <c r="L312" s="295">
        <v>387</v>
      </c>
      <c r="M312" s="292"/>
      <c r="N312" s="211">
        <v>387</v>
      </c>
      <c r="O312" s="135"/>
      <c r="P312" s="135"/>
      <c r="Q312" s="135"/>
      <c r="R312" s="135"/>
      <c r="S312" s="135"/>
      <c r="T312" s="135"/>
      <c r="U312" s="135"/>
      <c r="V312" s="135"/>
      <c r="W312" s="135"/>
      <c r="X312" s="135"/>
      <c r="Y312" s="135"/>
      <c r="Z312" s="135"/>
    </row>
    <row r="313" spans="2:26" ht="19.899999999999999" customHeight="1">
      <c r="B313" s="282" t="s">
        <v>175</v>
      </c>
      <c r="C313" s="296"/>
      <c r="D313" s="300">
        <v>24</v>
      </c>
      <c r="E313" s="300"/>
      <c r="F313" s="305">
        <v>24</v>
      </c>
      <c r="G313" s="307"/>
      <c r="H313" s="297">
        <v>20</v>
      </c>
      <c r="I313" s="293"/>
      <c r="J313" s="303">
        <v>20</v>
      </c>
      <c r="K313" s="301"/>
      <c r="L313" s="297">
        <v>184</v>
      </c>
      <c r="M313" s="293"/>
      <c r="N313" s="211">
        <v>184</v>
      </c>
      <c r="O313" s="135"/>
      <c r="P313" s="135"/>
      <c r="Q313" s="135"/>
      <c r="R313" s="135"/>
      <c r="S313" s="135"/>
      <c r="T313" s="135"/>
      <c r="U313" s="135"/>
      <c r="V313" s="135"/>
      <c r="W313" s="135"/>
      <c r="X313" s="135"/>
      <c r="Y313" s="135"/>
      <c r="Z313" s="135"/>
    </row>
    <row r="314" spans="2:26" ht="19.899999999999999" customHeight="1">
      <c r="B314" s="282" t="s">
        <v>176</v>
      </c>
      <c r="C314" s="296"/>
      <c r="D314" s="300">
        <v>18</v>
      </c>
      <c r="E314" s="300"/>
      <c r="F314" s="305">
        <v>18</v>
      </c>
      <c r="G314" s="307"/>
      <c r="H314" s="297">
        <v>10</v>
      </c>
      <c r="I314" s="293"/>
      <c r="J314" s="303">
        <v>10</v>
      </c>
      <c r="K314" s="301"/>
      <c r="L314" s="297">
        <v>176</v>
      </c>
      <c r="M314" s="293"/>
      <c r="N314" s="211">
        <v>176</v>
      </c>
      <c r="O314" s="135"/>
      <c r="P314" s="135"/>
      <c r="Q314" s="135"/>
      <c r="R314" s="135"/>
      <c r="S314" s="135"/>
      <c r="T314" s="135"/>
      <c r="U314" s="135"/>
      <c r="V314" s="135"/>
      <c r="W314" s="135"/>
      <c r="X314" s="135"/>
      <c r="Y314" s="135"/>
      <c r="Z314" s="135"/>
    </row>
    <row r="315" spans="2:26" ht="19.899999999999999" customHeight="1">
      <c r="B315" s="282" t="s">
        <v>177</v>
      </c>
      <c r="C315" s="296"/>
      <c r="D315" s="300">
        <v>15</v>
      </c>
      <c r="E315" s="300"/>
      <c r="F315" s="305">
        <v>15</v>
      </c>
      <c r="G315" s="307"/>
      <c r="H315" s="297">
        <v>12</v>
      </c>
      <c r="I315" s="293"/>
      <c r="J315" s="303">
        <v>12</v>
      </c>
      <c r="K315" s="301"/>
      <c r="L315" s="297">
        <v>158</v>
      </c>
      <c r="M315" s="293"/>
      <c r="N315" s="211">
        <v>158</v>
      </c>
      <c r="O315" s="135"/>
      <c r="P315" s="135"/>
      <c r="Q315" s="135"/>
      <c r="R315" s="135"/>
      <c r="S315" s="135"/>
      <c r="T315" s="135"/>
      <c r="U315" s="135"/>
      <c r="V315" s="135"/>
      <c r="W315" s="135"/>
      <c r="X315" s="135"/>
      <c r="Y315" s="135"/>
      <c r="Z315" s="135"/>
    </row>
    <row r="316" spans="2:26" ht="19.899999999999999" customHeight="1">
      <c r="B316" s="282" t="s">
        <v>178</v>
      </c>
      <c r="C316" s="296"/>
      <c r="D316" s="300">
        <v>25</v>
      </c>
      <c r="E316" s="300"/>
      <c r="F316" s="305">
        <v>25</v>
      </c>
      <c r="G316" s="307"/>
      <c r="H316" s="297">
        <v>23</v>
      </c>
      <c r="I316" s="293"/>
      <c r="J316" s="303">
        <v>23</v>
      </c>
      <c r="K316" s="301"/>
      <c r="L316" s="297">
        <v>192</v>
      </c>
      <c r="M316" s="293"/>
      <c r="N316" s="211">
        <v>192</v>
      </c>
      <c r="O316" s="135"/>
      <c r="P316" s="135"/>
      <c r="Q316" s="135"/>
      <c r="R316" s="135"/>
      <c r="S316" s="135"/>
      <c r="T316" s="135"/>
      <c r="U316" s="135"/>
      <c r="V316" s="135"/>
      <c r="W316" s="135"/>
      <c r="X316" s="135"/>
      <c r="Y316" s="135"/>
      <c r="Z316" s="135"/>
    </row>
    <row r="317" spans="2:26" ht="19.899999999999999" customHeight="1">
      <c r="B317" s="282" t="s">
        <v>179</v>
      </c>
      <c r="C317" s="296"/>
      <c r="D317" s="300">
        <v>14</v>
      </c>
      <c r="E317" s="300"/>
      <c r="F317" s="305">
        <v>14</v>
      </c>
      <c r="G317" s="307"/>
      <c r="H317" s="297">
        <v>10</v>
      </c>
      <c r="I317" s="293"/>
      <c r="J317" s="303">
        <v>10</v>
      </c>
      <c r="K317" s="301"/>
      <c r="L317" s="297">
        <v>164</v>
      </c>
      <c r="M317" s="293"/>
      <c r="N317" s="211">
        <v>164</v>
      </c>
      <c r="O317" s="135"/>
      <c r="P317" s="135"/>
      <c r="Q317" s="135"/>
      <c r="R317" s="135"/>
      <c r="S317" s="135"/>
      <c r="T317" s="135"/>
      <c r="U317" s="135"/>
      <c r="V317" s="135"/>
      <c r="W317" s="135"/>
      <c r="X317" s="135"/>
      <c r="Y317" s="135"/>
      <c r="Z317" s="135"/>
    </row>
    <row r="318" spans="2:26" ht="19.899999999999999" customHeight="1">
      <c r="B318" s="282" t="s">
        <v>180</v>
      </c>
      <c r="C318" s="296"/>
      <c r="D318" s="300">
        <v>26</v>
      </c>
      <c r="E318" s="300"/>
      <c r="F318" s="305">
        <v>26</v>
      </c>
      <c r="G318" s="307"/>
      <c r="H318" s="297">
        <v>16</v>
      </c>
      <c r="I318" s="293"/>
      <c r="J318" s="303">
        <v>16</v>
      </c>
      <c r="K318" s="301"/>
      <c r="L318" s="297">
        <v>191</v>
      </c>
      <c r="M318" s="293"/>
      <c r="N318" s="211">
        <v>191</v>
      </c>
      <c r="O318" s="135"/>
      <c r="P318" s="135"/>
      <c r="Q318" s="135"/>
      <c r="R318" s="135"/>
      <c r="S318" s="135"/>
      <c r="T318" s="135"/>
      <c r="U318" s="135"/>
      <c r="V318" s="135"/>
      <c r="W318" s="135"/>
      <c r="X318" s="135"/>
      <c r="Y318" s="135"/>
      <c r="Z318" s="135"/>
    </row>
    <row r="319" spans="2:26" ht="19.899999999999999" customHeight="1">
      <c r="B319" s="282" t="s">
        <v>181</v>
      </c>
      <c r="C319" s="296"/>
      <c r="D319" s="300">
        <v>23</v>
      </c>
      <c r="E319" s="300"/>
      <c r="F319" s="305">
        <v>23</v>
      </c>
      <c r="G319" s="307"/>
      <c r="H319" s="297">
        <v>15</v>
      </c>
      <c r="I319" s="293"/>
      <c r="J319" s="303">
        <v>15</v>
      </c>
      <c r="K319" s="301"/>
      <c r="L319" s="297">
        <v>195</v>
      </c>
      <c r="M319" s="293"/>
      <c r="N319" s="211">
        <v>195</v>
      </c>
      <c r="O319" s="135"/>
      <c r="P319" s="135"/>
      <c r="Q319" s="135"/>
      <c r="R319" s="135"/>
      <c r="S319" s="135"/>
      <c r="T319" s="135"/>
      <c r="U319" s="135"/>
      <c r="V319" s="135"/>
      <c r="W319" s="135"/>
      <c r="X319" s="135"/>
      <c r="Y319" s="135"/>
      <c r="Z319" s="135"/>
    </row>
    <row r="320" spans="2:26" ht="19.899999999999999" customHeight="1">
      <c r="B320" s="282" t="s">
        <v>182</v>
      </c>
      <c r="C320" s="296"/>
      <c r="D320" s="300">
        <v>57</v>
      </c>
      <c r="E320" s="300"/>
      <c r="F320" s="305">
        <v>57</v>
      </c>
      <c r="G320" s="307"/>
      <c r="H320" s="297">
        <v>293</v>
      </c>
      <c r="I320" s="293"/>
      <c r="J320" s="303">
        <v>293</v>
      </c>
      <c r="K320" s="301"/>
      <c r="L320" s="297">
        <v>448</v>
      </c>
      <c r="M320" s="293"/>
      <c r="N320" s="211">
        <v>448</v>
      </c>
      <c r="O320" s="135"/>
      <c r="P320" s="135"/>
      <c r="Q320" s="135"/>
      <c r="R320" s="135"/>
      <c r="S320" s="135"/>
      <c r="T320" s="135"/>
      <c r="U320" s="135"/>
      <c r="V320" s="135"/>
      <c r="W320" s="135"/>
      <c r="X320" s="135"/>
      <c r="Y320" s="135"/>
      <c r="Z320" s="135"/>
    </row>
    <row r="321" spans="2:26" ht="19.899999999999999" customHeight="1" thickBot="1">
      <c r="B321" s="308" t="s">
        <v>130</v>
      </c>
      <c r="C321" s="309"/>
      <c r="D321" s="309">
        <f>SUM(D312:D320)</f>
        <v>239</v>
      </c>
      <c r="E321" s="309">
        <f t="shared" ref="E321:N321" si="17">SUM(E312:E320)</f>
        <v>0</v>
      </c>
      <c r="F321" s="309">
        <f t="shared" si="17"/>
        <v>239</v>
      </c>
      <c r="G321" s="310">
        <f t="shared" si="17"/>
        <v>0</v>
      </c>
      <c r="H321" s="311">
        <f t="shared" si="17"/>
        <v>414</v>
      </c>
      <c r="I321" s="311">
        <f t="shared" si="17"/>
        <v>0</v>
      </c>
      <c r="J321" s="311">
        <f t="shared" si="17"/>
        <v>414</v>
      </c>
      <c r="K321" s="311">
        <f t="shared" si="17"/>
        <v>0</v>
      </c>
      <c r="L321" s="311">
        <f t="shared" si="17"/>
        <v>2095</v>
      </c>
      <c r="M321" s="311">
        <f t="shared" si="17"/>
        <v>0</v>
      </c>
      <c r="N321" s="312">
        <f t="shared" si="17"/>
        <v>2095</v>
      </c>
      <c r="O321" s="135"/>
      <c r="P321" s="135"/>
      <c r="Q321" s="135"/>
      <c r="R321" s="135"/>
      <c r="S321" s="135"/>
      <c r="T321" s="135"/>
      <c r="U321" s="135"/>
      <c r="V321" s="135"/>
      <c r="W321" s="135"/>
      <c r="X321" s="135"/>
      <c r="Y321" s="135"/>
      <c r="Z321" s="135"/>
    </row>
    <row r="324" spans="2:26" ht="19.899999999999999" customHeight="1">
      <c r="B324" s="210" t="s">
        <v>221</v>
      </c>
      <c r="H324" s="165"/>
      <c r="I324" s="165"/>
      <c r="J324" s="165"/>
      <c r="K324" s="165"/>
      <c r="L324" s="165"/>
      <c r="M324" s="165"/>
    </row>
    <row r="325" spans="2:26" ht="19.899999999999999" customHeight="1">
      <c r="B325" s="599" t="s">
        <v>168</v>
      </c>
      <c r="C325" s="601" t="s">
        <v>255</v>
      </c>
      <c r="D325" s="580"/>
      <c r="E325" s="580"/>
      <c r="F325" s="581"/>
      <c r="G325" s="605" t="s">
        <v>256</v>
      </c>
      <c r="H325" s="606"/>
      <c r="I325" s="606"/>
      <c r="J325" s="607"/>
      <c r="K325" s="601" t="s">
        <v>257</v>
      </c>
      <c r="L325" s="580"/>
      <c r="M325" s="580"/>
      <c r="N325" s="581"/>
    </row>
    <row r="326" spans="2:26" ht="19.899999999999999" customHeight="1">
      <c r="B326" s="600"/>
      <c r="C326" s="602"/>
      <c r="D326" s="603"/>
      <c r="E326" s="603"/>
      <c r="F326" s="604"/>
      <c r="G326" s="608"/>
      <c r="H326" s="609"/>
      <c r="I326" s="609"/>
      <c r="J326" s="610"/>
      <c r="K326" s="602"/>
      <c r="L326" s="603"/>
      <c r="M326" s="603"/>
      <c r="N326" s="604"/>
    </row>
    <row r="327" spans="2:26" ht="19.899999999999999" customHeight="1">
      <c r="B327" s="600"/>
      <c r="C327" s="194" t="s">
        <v>258</v>
      </c>
      <c r="D327" s="194" t="s">
        <v>185</v>
      </c>
      <c r="E327" s="194" t="s">
        <v>259</v>
      </c>
      <c r="F327" s="194" t="s">
        <v>130</v>
      </c>
      <c r="G327" s="194" t="s">
        <v>258</v>
      </c>
      <c r="H327" s="194" t="s">
        <v>185</v>
      </c>
      <c r="I327" s="194" t="s">
        <v>259</v>
      </c>
      <c r="J327" s="194" t="s">
        <v>130</v>
      </c>
      <c r="K327" s="194" t="s">
        <v>258</v>
      </c>
      <c r="L327" s="194" t="s">
        <v>185</v>
      </c>
      <c r="M327" s="194" t="s">
        <v>259</v>
      </c>
      <c r="N327" s="194" t="s">
        <v>130</v>
      </c>
    </row>
    <row r="328" spans="2:26" ht="19.899999999999999" customHeight="1">
      <c r="B328" s="291" t="s">
        <v>174</v>
      </c>
      <c r="C328" s="294"/>
      <c r="D328" s="298"/>
      <c r="E328" s="298">
        <v>1</v>
      </c>
      <c r="F328" s="304">
        <v>1</v>
      </c>
      <c r="G328" s="306">
        <v>13</v>
      </c>
      <c r="H328" s="295">
        <v>0</v>
      </c>
      <c r="I328" s="292"/>
      <c r="J328" s="302">
        <v>13</v>
      </c>
      <c r="K328" s="299">
        <v>5</v>
      </c>
      <c r="L328" s="295">
        <v>4</v>
      </c>
      <c r="M328" s="292"/>
      <c r="N328" s="211">
        <v>9</v>
      </c>
      <c r="O328" s="135"/>
      <c r="P328" s="135"/>
      <c r="Q328" s="135"/>
      <c r="R328" s="135"/>
      <c r="S328" s="135"/>
      <c r="T328" s="135"/>
      <c r="U328" s="135"/>
      <c r="V328" s="135"/>
      <c r="W328" s="135"/>
      <c r="X328" s="135"/>
      <c r="Y328" s="135"/>
      <c r="Z328" s="135"/>
    </row>
    <row r="329" spans="2:26" ht="19.899999999999999" customHeight="1">
      <c r="B329" s="282" t="s">
        <v>175</v>
      </c>
      <c r="C329" s="296"/>
      <c r="D329" s="300"/>
      <c r="E329" s="300">
        <v>0</v>
      </c>
      <c r="F329" s="305">
        <v>0</v>
      </c>
      <c r="G329" s="307">
        <v>1</v>
      </c>
      <c r="H329" s="297">
        <v>0</v>
      </c>
      <c r="I329" s="293"/>
      <c r="J329" s="303">
        <v>1</v>
      </c>
      <c r="K329" s="301"/>
      <c r="L329" s="297">
        <v>2</v>
      </c>
      <c r="M329" s="293"/>
      <c r="N329" s="211">
        <v>2</v>
      </c>
      <c r="O329" s="135"/>
      <c r="P329" s="135"/>
      <c r="Q329" s="135"/>
      <c r="R329" s="135"/>
      <c r="S329" s="135"/>
      <c r="T329" s="135"/>
      <c r="U329" s="135"/>
      <c r="V329" s="135"/>
      <c r="W329" s="135"/>
      <c r="X329" s="135"/>
      <c r="Y329" s="135"/>
      <c r="Z329" s="135"/>
    </row>
    <row r="330" spans="2:26" ht="19.899999999999999" customHeight="1">
      <c r="B330" s="282" t="s">
        <v>176</v>
      </c>
      <c r="C330" s="296"/>
      <c r="D330" s="300"/>
      <c r="E330" s="300">
        <v>1</v>
      </c>
      <c r="F330" s="305">
        <v>1</v>
      </c>
      <c r="G330" s="307">
        <v>9</v>
      </c>
      <c r="H330" s="297">
        <v>0</v>
      </c>
      <c r="I330" s="293"/>
      <c r="J330" s="303">
        <v>9</v>
      </c>
      <c r="K330" s="301">
        <v>2</v>
      </c>
      <c r="L330" s="297">
        <v>6</v>
      </c>
      <c r="M330" s="293"/>
      <c r="N330" s="211">
        <v>8</v>
      </c>
      <c r="O330" s="135"/>
      <c r="P330" s="135"/>
      <c r="Q330" s="135"/>
      <c r="R330" s="135"/>
      <c r="S330" s="135"/>
      <c r="T330" s="135"/>
      <c r="U330" s="135"/>
      <c r="V330" s="135"/>
      <c r="W330" s="135"/>
      <c r="X330" s="135"/>
      <c r="Y330" s="135"/>
      <c r="Z330" s="135"/>
    </row>
    <row r="331" spans="2:26" ht="19.899999999999999" customHeight="1">
      <c r="B331" s="282" t="s">
        <v>177</v>
      </c>
      <c r="C331" s="296"/>
      <c r="D331" s="300"/>
      <c r="E331" s="300">
        <v>1</v>
      </c>
      <c r="F331" s="305">
        <v>1</v>
      </c>
      <c r="G331" s="307">
        <v>9</v>
      </c>
      <c r="H331" s="297">
        <v>0</v>
      </c>
      <c r="I331" s="293"/>
      <c r="J331" s="303">
        <v>9</v>
      </c>
      <c r="K331" s="301">
        <v>3</v>
      </c>
      <c r="L331" s="297">
        <v>2</v>
      </c>
      <c r="M331" s="293"/>
      <c r="N331" s="211">
        <v>5</v>
      </c>
      <c r="O331" s="135"/>
      <c r="P331" s="135"/>
      <c r="Q331" s="135"/>
      <c r="R331" s="135"/>
      <c r="S331" s="135"/>
      <c r="T331" s="135"/>
      <c r="U331" s="135"/>
      <c r="V331" s="135"/>
      <c r="W331" s="135"/>
      <c r="X331" s="135"/>
      <c r="Y331" s="135"/>
      <c r="Z331" s="135"/>
    </row>
    <row r="332" spans="2:26" ht="19.899999999999999" customHeight="1">
      <c r="B332" s="282" t="s">
        <v>178</v>
      </c>
      <c r="C332" s="296"/>
      <c r="D332" s="300"/>
      <c r="E332" s="300">
        <v>0</v>
      </c>
      <c r="F332" s="305">
        <v>0</v>
      </c>
      <c r="G332" s="307">
        <v>0</v>
      </c>
      <c r="H332" s="297">
        <v>0</v>
      </c>
      <c r="I332" s="293"/>
      <c r="J332" s="303">
        <v>0</v>
      </c>
      <c r="K332" s="301"/>
      <c r="L332" s="297"/>
      <c r="M332" s="293"/>
      <c r="N332" s="211">
        <v>0</v>
      </c>
      <c r="O332" s="135"/>
      <c r="P332" s="135"/>
      <c r="Q332" s="135"/>
      <c r="R332" s="135"/>
      <c r="S332" s="135"/>
      <c r="T332" s="135"/>
      <c r="U332" s="135"/>
      <c r="V332" s="135"/>
      <c r="W332" s="135"/>
      <c r="X332" s="135"/>
      <c r="Y332" s="135"/>
      <c r="Z332" s="135"/>
    </row>
    <row r="333" spans="2:26" ht="19.899999999999999" customHeight="1">
      <c r="B333" s="282" t="s">
        <v>179</v>
      </c>
      <c r="C333" s="296"/>
      <c r="D333" s="300"/>
      <c r="E333" s="300">
        <v>1</v>
      </c>
      <c r="F333" s="305">
        <v>1</v>
      </c>
      <c r="G333" s="307">
        <v>5</v>
      </c>
      <c r="H333" s="297">
        <v>0</v>
      </c>
      <c r="I333" s="293"/>
      <c r="J333" s="303">
        <v>5</v>
      </c>
      <c r="K333" s="301">
        <v>5</v>
      </c>
      <c r="L333" s="297">
        <v>5</v>
      </c>
      <c r="M333" s="293"/>
      <c r="N333" s="211">
        <v>10</v>
      </c>
      <c r="O333" s="135"/>
      <c r="P333" s="135"/>
      <c r="Q333" s="135"/>
      <c r="R333" s="135"/>
      <c r="S333" s="135"/>
      <c r="T333" s="135"/>
      <c r="U333" s="135"/>
      <c r="V333" s="135"/>
      <c r="W333" s="135"/>
      <c r="X333" s="135"/>
      <c r="Y333" s="135"/>
      <c r="Z333" s="135"/>
    </row>
    <row r="334" spans="2:26" ht="19.899999999999999" customHeight="1">
      <c r="B334" s="282" t="s">
        <v>180</v>
      </c>
      <c r="C334" s="296"/>
      <c r="D334" s="300"/>
      <c r="E334" s="300">
        <v>3</v>
      </c>
      <c r="F334" s="305">
        <v>3</v>
      </c>
      <c r="G334" s="307">
        <v>16</v>
      </c>
      <c r="H334" s="297">
        <v>0</v>
      </c>
      <c r="I334" s="293"/>
      <c r="J334" s="303">
        <v>16</v>
      </c>
      <c r="K334" s="301">
        <v>19</v>
      </c>
      <c r="L334" s="297">
        <v>2</v>
      </c>
      <c r="M334" s="293"/>
      <c r="N334" s="211">
        <v>21</v>
      </c>
      <c r="O334" s="135"/>
      <c r="P334" s="135"/>
      <c r="Q334" s="135"/>
      <c r="R334" s="135"/>
      <c r="S334" s="135"/>
      <c r="T334" s="135"/>
      <c r="U334" s="135"/>
      <c r="V334" s="135"/>
      <c r="W334" s="135"/>
      <c r="X334" s="135"/>
      <c r="Y334" s="135"/>
      <c r="Z334" s="135"/>
    </row>
    <row r="335" spans="2:26" ht="19.899999999999999" customHeight="1">
      <c r="B335" s="282" t="s">
        <v>181</v>
      </c>
      <c r="C335" s="296"/>
      <c r="D335" s="300"/>
      <c r="E335" s="300">
        <v>2</v>
      </c>
      <c r="F335" s="305">
        <v>2</v>
      </c>
      <c r="G335" s="307">
        <v>4</v>
      </c>
      <c r="H335" s="297">
        <v>1</v>
      </c>
      <c r="I335" s="293"/>
      <c r="J335" s="303">
        <v>5</v>
      </c>
      <c r="K335" s="301">
        <v>3</v>
      </c>
      <c r="L335" s="297">
        <v>11</v>
      </c>
      <c r="M335" s="293"/>
      <c r="N335" s="211">
        <v>14</v>
      </c>
      <c r="O335" s="135"/>
      <c r="P335" s="135"/>
      <c r="Q335" s="135"/>
      <c r="R335" s="135"/>
      <c r="S335" s="135"/>
      <c r="T335" s="135"/>
      <c r="U335" s="135"/>
      <c r="V335" s="135"/>
      <c r="W335" s="135"/>
      <c r="X335" s="135"/>
      <c r="Y335" s="135"/>
      <c r="Z335" s="135"/>
    </row>
    <row r="336" spans="2:26" ht="19.899999999999999" customHeight="1">
      <c r="B336" s="282" t="s">
        <v>182</v>
      </c>
      <c r="C336" s="296"/>
      <c r="D336" s="300"/>
      <c r="E336" s="300">
        <v>8</v>
      </c>
      <c r="F336" s="305">
        <v>8</v>
      </c>
      <c r="G336" s="307">
        <v>111</v>
      </c>
      <c r="H336" s="297">
        <v>2</v>
      </c>
      <c r="I336" s="293"/>
      <c r="J336" s="303">
        <v>113</v>
      </c>
      <c r="K336" s="301">
        <v>30</v>
      </c>
      <c r="L336" s="297">
        <v>21</v>
      </c>
      <c r="M336" s="293"/>
      <c r="N336" s="211">
        <v>51</v>
      </c>
      <c r="O336" s="135"/>
      <c r="P336" s="135"/>
      <c r="Q336" s="135"/>
      <c r="R336" s="135"/>
      <c r="S336" s="135"/>
      <c r="T336" s="135"/>
      <c r="U336" s="135"/>
      <c r="V336" s="135"/>
      <c r="W336" s="135"/>
      <c r="X336" s="135"/>
      <c r="Y336" s="135"/>
      <c r="Z336" s="135"/>
    </row>
    <row r="337" spans="2:26" ht="19.899999999999999" customHeight="1" thickBot="1">
      <c r="B337" s="308" t="s">
        <v>130</v>
      </c>
      <c r="C337" s="309"/>
      <c r="D337" s="309"/>
      <c r="E337" s="309">
        <f>SUM(E328:E336)</f>
        <v>17</v>
      </c>
      <c r="F337" s="309">
        <f t="shared" ref="F337:N337" si="18">SUM(F328:F336)</f>
        <v>17</v>
      </c>
      <c r="G337" s="310">
        <f t="shared" si="18"/>
        <v>168</v>
      </c>
      <c r="H337" s="311">
        <f t="shared" si="18"/>
        <v>3</v>
      </c>
      <c r="I337" s="311">
        <f t="shared" si="18"/>
        <v>0</v>
      </c>
      <c r="J337" s="311">
        <f t="shared" si="18"/>
        <v>171</v>
      </c>
      <c r="K337" s="311">
        <f t="shared" si="18"/>
        <v>67</v>
      </c>
      <c r="L337" s="311">
        <f t="shared" si="18"/>
        <v>53</v>
      </c>
      <c r="M337" s="311">
        <f t="shared" si="18"/>
        <v>0</v>
      </c>
      <c r="N337" s="312">
        <f t="shared" si="18"/>
        <v>120</v>
      </c>
      <c r="O337" s="135"/>
      <c r="P337" s="135"/>
      <c r="Q337" s="135"/>
      <c r="R337" s="135"/>
      <c r="S337" s="135"/>
      <c r="T337" s="135"/>
      <c r="U337" s="135"/>
      <c r="V337" s="135"/>
      <c r="W337" s="135"/>
      <c r="X337" s="135"/>
      <c r="Y337" s="135"/>
      <c r="Z337" s="135"/>
    </row>
    <row r="339" spans="2:26" ht="19.899999999999999" customHeight="1">
      <c r="O339" s="5"/>
    </row>
    <row r="340" spans="2:26" ht="19.899999999999999" customHeight="1">
      <c r="D340" s="15"/>
      <c r="E340" s="15"/>
      <c r="F340" s="15"/>
      <c r="G340" s="217"/>
      <c r="H340" s="15"/>
      <c r="I340" s="15"/>
      <c r="J340" s="15"/>
      <c r="K340" s="15"/>
      <c r="L340" s="15"/>
      <c r="M340" s="15"/>
      <c r="N340" s="15"/>
    </row>
    <row r="341" spans="2:26" ht="19.899999999999999" customHeight="1">
      <c r="B341" s="210" t="s">
        <v>222</v>
      </c>
      <c r="H341" s="165"/>
      <c r="I341" s="165"/>
      <c r="J341" s="165"/>
      <c r="K341" s="165"/>
      <c r="L341" s="165"/>
      <c r="M341" s="165"/>
    </row>
    <row r="342" spans="2:26" ht="19.899999999999999" customHeight="1">
      <c r="B342" s="599" t="s">
        <v>168</v>
      </c>
      <c r="C342" s="601" t="s">
        <v>255</v>
      </c>
      <c r="D342" s="580"/>
      <c r="E342" s="580"/>
      <c r="F342" s="581"/>
      <c r="G342" s="605" t="s">
        <v>256</v>
      </c>
      <c r="H342" s="606"/>
      <c r="I342" s="606"/>
      <c r="J342" s="607"/>
      <c r="K342" s="601" t="s">
        <v>257</v>
      </c>
      <c r="L342" s="580"/>
      <c r="M342" s="580"/>
      <c r="N342" s="581"/>
    </row>
    <row r="343" spans="2:26" ht="19.899999999999999" customHeight="1">
      <c r="B343" s="600"/>
      <c r="C343" s="602"/>
      <c r="D343" s="603"/>
      <c r="E343" s="603"/>
      <c r="F343" s="604"/>
      <c r="G343" s="608"/>
      <c r="H343" s="609"/>
      <c r="I343" s="609"/>
      <c r="J343" s="610"/>
      <c r="K343" s="602"/>
      <c r="L343" s="603"/>
      <c r="M343" s="603"/>
      <c r="N343" s="604"/>
    </row>
    <row r="344" spans="2:26" ht="19.899999999999999" customHeight="1">
      <c r="B344" s="600"/>
      <c r="C344" s="194" t="s">
        <v>258</v>
      </c>
      <c r="D344" s="194" t="s">
        <v>185</v>
      </c>
      <c r="E344" s="194" t="s">
        <v>259</v>
      </c>
      <c r="F344" s="194" t="s">
        <v>130</v>
      </c>
      <c r="G344" s="194" t="s">
        <v>258</v>
      </c>
      <c r="H344" s="194" t="s">
        <v>185</v>
      </c>
      <c r="I344" s="194" t="s">
        <v>259</v>
      </c>
      <c r="J344" s="194" t="s">
        <v>130</v>
      </c>
      <c r="K344" s="194" t="s">
        <v>258</v>
      </c>
      <c r="L344" s="194" t="s">
        <v>185</v>
      </c>
      <c r="M344" s="194" t="s">
        <v>259</v>
      </c>
      <c r="N344" s="194" t="s">
        <v>130</v>
      </c>
    </row>
    <row r="345" spans="2:26" ht="19.899999999999999" customHeight="1">
      <c r="B345" s="291" t="s">
        <v>174</v>
      </c>
      <c r="C345" s="294">
        <v>4</v>
      </c>
      <c r="D345" s="298"/>
      <c r="E345" s="298"/>
      <c r="F345" s="304">
        <v>4</v>
      </c>
      <c r="G345" s="306">
        <v>9</v>
      </c>
      <c r="H345" s="295"/>
      <c r="I345" s="292"/>
      <c r="J345" s="302">
        <v>9</v>
      </c>
      <c r="K345" s="299"/>
      <c r="L345" s="295"/>
      <c r="M345" s="292"/>
      <c r="N345" s="211"/>
      <c r="O345" s="135"/>
      <c r="P345" s="135"/>
      <c r="Q345" s="135"/>
      <c r="R345" s="135"/>
      <c r="S345" s="135"/>
      <c r="T345" s="135"/>
      <c r="U345" s="135"/>
      <c r="V345" s="135"/>
      <c r="W345" s="135"/>
      <c r="X345" s="135"/>
      <c r="Y345" s="135"/>
      <c r="Z345" s="135"/>
    </row>
    <row r="346" spans="2:26" ht="19.899999999999999" customHeight="1">
      <c r="B346" s="282" t="s">
        <v>175</v>
      </c>
      <c r="C346" s="296">
        <v>3</v>
      </c>
      <c r="D346" s="300"/>
      <c r="E346" s="300"/>
      <c r="F346" s="305">
        <v>3</v>
      </c>
      <c r="G346" s="307">
        <v>2</v>
      </c>
      <c r="H346" s="297"/>
      <c r="I346" s="293"/>
      <c r="J346" s="303">
        <v>2</v>
      </c>
      <c r="K346" s="301"/>
      <c r="L346" s="297"/>
      <c r="M346" s="293"/>
      <c r="N346" s="211"/>
      <c r="O346" s="135"/>
      <c r="P346" s="135"/>
      <c r="Q346" s="135"/>
      <c r="R346" s="135"/>
      <c r="S346" s="135"/>
      <c r="T346" s="135"/>
      <c r="U346" s="135"/>
      <c r="V346" s="135"/>
      <c r="W346" s="135"/>
      <c r="X346" s="135"/>
      <c r="Y346" s="135"/>
      <c r="Z346" s="135"/>
    </row>
    <row r="347" spans="2:26" ht="19.899999999999999" customHeight="1">
      <c r="B347" s="282" t="s">
        <v>176</v>
      </c>
      <c r="C347" s="296">
        <v>3</v>
      </c>
      <c r="D347" s="300"/>
      <c r="E347" s="300"/>
      <c r="F347" s="305">
        <v>3</v>
      </c>
      <c r="G347" s="307">
        <v>10</v>
      </c>
      <c r="H347" s="297"/>
      <c r="I347" s="293"/>
      <c r="J347" s="303">
        <v>10</v>
      </c>
      <c r="K347" s="301"/>
      <c r="L347" s="297"/>
      <c r="M347" s="293"/>
      <c r="N347" s="211"/>
      <c r="O347" s="135"/>
      <c r="P347" s="135"/>
      <c r="Q347" s="135"/>
      <c r="R347" s="135"/>
      <c r="S347" s="135"/>
      <c r="T347" s="135"/>
      <c r="U347" s="135"/>
      <c r="V347" s="135"/>
      <c r="W347" s="135"/>
      <c r="X347" s="135"/>
      <c r="Y347" s="135"/>
      <c r="Z347" s="135"/>
    </row>
    <row r="348" spans="2:26" ht="19.899999999999999" customHeight="1">
      <c r="B348" s="282" t="s">
        <v>177</v>
      </c>
      <c r="C348" s="296">
        <v>3</v>
      </c>
      <c r="D348" s="300"/>
      <c r="E348" s="300"/>
      <c r="F348" s="305">
        <v>3</v>
      </c>
      <c r="G348" s="307">
        <v>6</v>
      </c>
      <c r="H348" s="297"/>
      <c r="I348" s="293"/>
      <c r="J348" s="303">
        <v>6</v>
      </c>
      <c r="K348" s="301"/>
      <c r="L348" s="297"/>
      <c r="M348" s="293"/>
      <c r="N348" s="211"/>
      <c r="O348" s="135"/>
      <c r="P348" s="135"/>
      <c r="Q348" s="135"/>
      <c r="R348" s="135"/>
      <c r="S348" s="135"/>
      <c r="T348" s="135"/>
      <c r="U348" s="135"/>
      <c r="V348" s="135"/>
      <c r="W348" s="135"/>
      <c r="X348" s="135"/>
      <c r="Y348" s="135"/>
      <c r="Z348" s="135"/>
    </row>
    <row r="349" spans="2:26" ht="19.899999999999999" customHeight="1">
      <c r="B349" s="282" t="s">
        <v>178</v>
      </c>
      <c r="C349" s="296">
        <v>5</v>
      </c>
      <c r="D349" s="300"/>
      <c r="E349" s="300"/>
      <c r="F349" s="305">
        <v>5</v>
      </c>
      <c r="G349" s="307">
        <v>6</v>
      </c>
      <c r="H349" s="297"/>
      <c r="I349" s="293"/>
      <c r="J349" s="303">
        <v>6</v>
      </c>
      <c r="K349" s="301"/>
      <c r="L349" s="297"/>
      <c r="M349" s="293"/>
      <c r="N349" s="211"/>
      <c r="O349" s="135"/>
      <c r="P349" s="135"/>
      <c r="Q349" s="135"/>
      <c r="R349" s="135"/>
      <c r="S349" s="135"/>
      <c r="T349" s="135"/>
      <c r="U349" s="135"/>
      <c r="V349" s="135"/>
      <c r="W349" s="135"/>
      <c r="X349" s="135"/>
      <c r="Y349" s="135"/>
      <c r="Z349" s="135"/>
    </row>
    <row r="350" spans="2:26" ht="19.899999999999999" customHeight="1">
      <c r="B350" s="282" t="s">
        <v>179</v>
      </c>
      <c r="C350" s="296">
        <v>3</v>
      </c>
      <c r="D350" s="300"/>
      <c r="E350" s="300"/>
      <c r="F350" s="305">
        <v>3</v>
      </c>
      <c r="G350" s="307">
        <v>4</v>
      </c>
      <c r="H350" s="297"/>
      <c r="I350" s="293"/>
      <c r="J350" s="303">
        <v>4</v>
      </c>
      <c r="K350" s="301"/>
      <c r="L350" s="297"/>
      <c r="M350" s="293"/>
      <c r="N350" s="211"/>
      <c r="O350" s="135"/>
      <c r="P350" s="135"/>
      <c r="Q350" s="135"/>
      <c r="R350" s="135"/>
      <c r="S350" s="135"/>
      <c r="T350" s="135"/>
      <c r="U350" s="135"/>
      <c r="V350" s="135"/>
      <c r="W350" s="135"/>
      <c r="X350" s="135"/>
      <c r="Y350" s="135"/>
      <c r="Z350" s="135"/>
    </row>
    <row r="351" spans="2:26" ht="19.899999999999999" customHeight="1">
      <c r="B351" s="282" t="s">
        <v>180</v>
      </c>
      <c r="C351" s="296">
        <v>4</v>
      </c>
      <c r="D351" s="300"/>
      <c r="E351" s="300"/>
      <c r="F351" s="305">
        <v>4</v>
      </c>
      <c r="G351" s="307">
        <v>14</v>
      </c>
      <c r="H351" s="297"/>
      <c r="I351" s="293"/>
      <c r="J351" s="303">
        <v>14</v>
      </c>
      <c r="K351" s="301"/>
      <c r="L351" s="297"/>
      <c r="M351" s="293"/>
      <c r="N351" s="211"/>
      <c r="O351" s="135"/>
      <c r="P351" s="135"/>
      <c r="Q351" s="135"/>
      <c r="R351" s="135"/>
      <c r="S351" s="135"/>
      <c r="T351" s="135"/>
      <c r="U351" s="135"/>
      <c r="V351" s="135"/>
      <c r="W351" s="135"/>
      <c r="X351" s="135"/>
      <c r="Y351" s="135"/>
      <c r="Z351" s="135"/>
    </row>
    <row r="352" spans="2:26" ht="19.899999999999999" customHeight="1">
      <c r="B352" s="282" t="s">
        <v>181</v>
      </c>
      <c r="C352" s="296">
        <v>2</v>
      </c>
      <c r="D352" s="300"/>
      <c r="E352" s="300"/>
      <c r="F352" s="305">
        <v>2</v>
      </c>
      <c r="G352" s="307">
        <v>3</v>
      </c>
      <c r="H352" s="297"/>
      <c r="I352" s="293"/>
      <c r="J352" s="303">
        <v>3</v>
      </c>
      <c r="K352" s="301"/>
      <c r="L352" s="297"/>
      <c r="M352" s="293"/>
      <c r="N352" s="211"/>
      <c r="O352" s="135"/>
      <c r="P352" s="135"/>
      <c r="Q352" s="135"/>
      <c r="R352" s="135"/>
      <c r="S352" s="135"/>
      <c r="T352" s="135"/>
      <c r="U352" s="135"/>
      <c r="V352" s="135"/>
      <c r="W352" s="135"/>
      <c r="X352" s="135"/>
      <c r="Y352" s="135"/>
      <c r="Z352" s="135"/>
    </row>
    <row r="353" spans="2:26" ht="19.899999999999999" customHeight="1">
      <c r="B353" s="282" t="s">
        <v>182</v>
      </c>
      <c r="C353" s="296">
        <v>2</v>
      </c>
      <c r="D353" s="300"/>
      <c r="E353" s="300"/>
      <c r="F353" s="305">
        <v>2</v>
      </c>
      <c r="G353" s="307">
        <v>223</v>
      </c>
      <c r="H353" s="297"/>
      <c r="I353" s="293"/>
      <c r="J353" s="303">
        <v>223</v>
      </c>
      <c r="K353" s="301"/>
      <c r="L353" s="297"/>
      <c r="M353" s="293"/>
      <c r="N353" s="211"/>
      <c r="O353" s="135"/>
      <c r="P353" s="135"/>
      <c r="Q353" s="135"/>
      <c r="R353" s="135"/>
      <c r="S353" s="135"/>
      <c r="T353" s="135"/>
      <c r="U353" s="135"/>
      <c r="V353" s="135"/>
      <c r="W353" s="135"/>
      <c r="X353" s="135"/>
      <c r="Y353" s="135"/>
      <c r="Z353" s="135"/>
    </row>
    <row r="354" spans="2:26" ht="19.899999999999999" customHeight="1" thickBot="1">
      <c r="B354" s="308" t="s">
        <v>130</v>
      </c>
      <c r="C354" s="309">
        <f>SUM(C345:C353)</f>
        <v>29</v>
      </c>
      <c r="D354" s="309">
        <f t="shared" ref="D354:N354" si="19">SUM(D345:D353)</f>
        <v>0</v>
      </c>
      <c r="E354" s="309">
        <f t="shared" si="19"/>
        <v>0</v>
      </c>
      <c r="F354" s="309">
        <f t="shared" si="19"/>
        <v>29</v>
      </c>
      <c r="G354" s="310">
        <f t="shared" si="19"/>
        <v>277</v>
      </c>
      <c r="H354" s="311">
        <f t="shared" si="19"/>
        <v>0</v>
      </c>
      <c r="I354" s="311">
        <f t="shared" si="19"/>
        <v>0</v>
      </c>
      <c r="J354" s="311">
        <f t="shared" si="19"/>
        <v>277</v>
      </c>
      <c r="K354" s="311">
        <f t="shared" si="19"/>
        <v>0</v>
      </c>
      <c r="L354" s="311">
        <f t="shared" si="19"/>
        <v>0</v>
      </c>
      <c r="M354" s="311">
        <f t="shared" si="19"/>
        <v>0</v>
      </c>
      <c r="N354" s="312">
        <f t="shared" si="19"/>
        <v>0</v>
      </c>
      <c r="O354" s="135"/>
      <c r="P354" s="135"/>
      <c r="Q354" s="135"/>
      <c r="R354" s="135"/>
      <c r="S354" s="135"/>
      <c r="T354" s="135"/>
      <c r="U354" s="135"/>
      <c r="V354" s="135"/>
      <c r="W354" s="135"/>
      <c r="X354" s="135"/>
      <c r="Y354" s="135"/>
      <c r="Z354" s="135"/>
    </row>
    <row r="357" spans="2:26" ht="19.899999999999999" customHeight="1">
      <c r="B357" s="210" t="s">
        <v>223</v>
      </c>
      <c r="H357" s="165"/>
      <c r="I357" s="165"/>
      <c r="J357" s="165"/>
      <c r="K357" s="165"/>
      <c r="L357" s="165"/>
      <c r="M357" s="165"/>
    </row>
    <row r="358" spans="2:26" ht="19.899999999999999" customHeight="1">
      <c r="B358" s="599" t="s">
        <v>168</v>
      </c>
      <c r="C358" s="601" t="s">
        <v>255</v>
      </c>
      <c r="D358" s="580"/>
      <c r="E358" s="580"/>
      <c r="F358" s="581"/>
      <c r="G358" s="605" t="s">
        <v>256</v>
      </c>
      <c r="H358" s="606"/>
      <c r="I358" s="606"/>
      <c r="J358" s="607"/>
      <c r="K358" s="601" t="s">
        <v>257</v>
      </c>
      <c r="L358" s="580"/>
      <c r="M358" s="580"/>
      <c r="N358" s="581"/>
    </row>
    <row r="359" spans="2:26" ht="19.899999999999999" customHeight="1">
      <c r="B359" s="600"/>
      <c r="C359" s="602"/>
      <c r="D359" s="603"/>
      <c r="E359" s="603"/>
      <c r="F359" s="604"/>
      <c r="G359" s="608"/>
      <c r="H359" s="609"/>
      <c r="I359" s="609"/>
      <c r="J359" s="610"/>
      <c r="K359" s="602"/>
      <c r="L359" s="603"/>
      <c r="M359" s="603"/>
      <c r="N359" s="604"/>
    </row>
    <row r="360" spans="2:26" ht="19.899999999999999" customHeight="1">
      <c r="B360" s="600"/>
      <c r="C360" s="194" t="s">
        <v>258</v>
      </c>
      <c r="D360" s="194" t="s">
        <v>185</v>
      </c>
      <c r="E360" s="194" t="s">
        <v>259</v>
      </c>
      <c r="F360" s="194" t="s">
        <v>130</v>
      </c>
      <c r="G360" s="194" t="s">
        <v>258</v>
      </c>
      <c r="H360" s="194" t="s">
        <v>185</v>
      </c>
      <c r="I360" s="194" t="s">
        <v>259</v>
      </c>
      <c r="J360" s="194" t="s">
        <v>130</v>
      </c>
      <c r="K360" s="194" t="s">
        <v>258</v>
      </c>
      <c r="L360" s="194" t="s">
        <v>185</v>
      </c>
      <c r="M360" s="194" t="s">
        <v>259</v>
      </c>
      <c r="N360" s="194" t="s">
        <v>130</v>
      </c>
    </row>
    <row r="361" spans="2:26" ht="19.899999999999999" customHeight="1">
      <c r="B361" s="291" t="s">
        <v>174</v>
      </c>
      <c r="C361" s="294">
        <v>3</v>
      </c>
      <c r="D361" s="298"/>
      <c r="E361" s="298"/>
      <c r="F361" s="304">
        <v>3</v>
      </c>
      <c r="G361" s="306">
        <v>22</v>
      </c>
      <c r="H361" s="295"/>
      <c r="I361" s="292"/>
      <c r="J361" s="302">
        <v>22</v>
      </c>
      <c r="K361" s="299">
        <v>4</v>
      </c>
      <c r="L361" s="295"/>
      <c r="M361" s="292"/>
      <c r="N361" s="211">
        <v>4</v>
      </c>
      <c r="O361" s="135"/>
      <c r="P361" s="135"/>
      <c r="Q361" s="135"/>
      <c r="R361" s="135"/>
      <c r="S361" s="135"/>
      <c r="T361" s="135"/>
      <c r="U361" s="135"/>
      <c r="V361" s="135"/>
      <c r="W361" s="135"/>
      <c r="X361" s="135"/>
      <c r="Y361" s="135"/>
      <c r="Z361" s="135"/>
    </row>
    <row r="362" spans="2:26" ht="19.899999999999999" customHeight="1">
      <c r="B362" s="282" t="s">
        <v>175</v>
      </c>
      <c r="C362" s="296">
        <v>0</v>
      </c>
      <c r="D362" s="300"/>
      <c r="E362" s="300"/>
      <c r="F362" s="305">
        <v>0</v>
      </c>
      <c r="G362" s="307">
        <v>0</v>
      </c>
      <c r="H362" s="297"/>
      <c r="I362" s="293"/>
      <c r="J362" s="303">
        <v>0</v>
      </c>
      <c r="K362" s="301">
        <v>0</v>
      </c>
      <c r="L362" s="297"/>
      <c r="M362" s="293"/>
      <c r="N362" s="211">
        <v>0</v>
      </c>
      <c r="O362" s="135"/>
      <c r="P362" s="135"/>
      <c r="Q362" s="135"/>
      <c r="R362" s="135"/>
      <c r="S362" s="135"/>
      <c r="T362" s="135"/>
      <c r="U362" s="135"/>
      <c r="V362" s="135"/>
      <c r="W362" s="135"/>
      <c r="X362" s="135"/>
      <c r="Y362" s="135"/>
      <c r="Z362" s="135"/>
    </row>
    <row r="363" spans="2:26" ht="19.899999999999999" customHeight="1">
      <c r="B363" s="282" t="s">
        <v>176</v>
      </c>
      <c r="C363" s="296">
        <v>3</v>
      </c>
      <c r="D363" s="300"/>
      <c r="E363" s="300"/>
      <c r="F363" s="305">
        <v>3</v>
      </c>
      <c r="G363" s="307">
        <v>12</v>
      </c>
      <c r="H363" s="297"/>
      <c r="I363" s="293"/>
      <c r="J363" s="303">
        <v>12</v>
      </c>
      <c r="K363" s="301"/>
      <c r="L363" s="297"/>
      <c r="M363" s="293"/>
      <c r="N363" s="211">
        <v>0</v>
      </c>
      <c r="O363" s="135"/>
      <c r="P363" s="135"/>
      <c r="Q363" s="135"/>
      <c r="R363" s="135"/>
      <c r="S363" s="135"/>
      <c r="T363" s="135"/>
      <c r="U363" s="135"/>
      <c r="V363" s="135"/>
      <c r="W363" s="135"/>
      <c r="X363" s="135"/>
      <c r="Y363" s="135"/>
      <c r="Z363" s="135"/>
    </row>
    <row r="364" spans="2:26" ht="19.899999999999999" customHeight="1">
      <c r="B364" s="282" t="s">
        <v>177</v>
      </c>
      <c r="C364" s="296">
        <v>4</v>
      </c>
      <c r="D364" s="300"/>
      <c r="E364" s="300"/>
      <c r="F364" s="305">
        <v>4</v>
      </c>
      <c r="G364" s="307">
        <v>41</v>
      </c>
      <c r="H364" s="297"/>
      <c r="I364" s="293"/>
      <c r="J364" s="303">
        <v>41</v>
      </c>
      <c r="K364" s="301">
        <v>7</v>
      </c>
      <c r="L364" s="297"/>
      <c r="M364" s="293"/>
      <c r="N364" s="211">
        <v>7</v>
      </c>
      <c r="O364" s="135"/>
      <c r="P364" s="135"/>
      <c r="Q364" s="135"/>
      <c r="R364" s="135"/>
      <c r="S364" s="135"/>
      <c r="T364" s="135"/>
      <c r="U364" s="135"/>
      <c r="V364" s="135"/>
      <c r="W364" s="135"/>
      <c r="X364" s="135"/>
      <c r="Y364" s="135"/>
      <c r="Z364" s="135"/>
    </row>
    <row r="365" spans="2:26" ht="19.899999999999999" customHeight="1">
      <c r="B365" s="282" t="s">
        <v>178</v>
      </c>
      <c r="C365" s="296">
        <v>1</v>
      </c>
      <c r="D365" s="300"/>
      <c r="E365" s="300"/>
      <c r="F365" s="305">
        <v>1</v>
      </c>
      <c r="G365" s="307">
        <v>4</v>
      </c>
      <c r="H365" s="297"/>
      <c r="I365" s="293"/>
      <c r="J365" s="303">
        <v>4</v>
      </c>
      <c r="K365" s="301"/>
      <c r="L365" s="297"/>
      <c r="M365" s="293"/>
      <c r="N365" s="211">
        <v>0</v>
      </c>
      <c r="O365" s="135"/>
      <c r="P365" s="135"/>
      <c r="Q365" s="135"/>
      <c r="R365" s="135"/>
      <c r="S365" s="135"/>
      <c r="T365" s="135"/>
      <c r="U365" s="135"/>
      <c r="V365" s="135"/>
      <c r="W365" s="135"/>
      <c r="X365" s="135"/>
      <c r="Y365" s="135"/>
      <c r="Z365" s="135"/>
    </row>
    <row r="366" spans="2:26" ht="19.899999999999999" customHeight="1">
      <c r="B366" s="282" t="s">
        <v>179</v>
      </c>
      <c r="C366" s="296">
        <v>3</v>
      </c>
      <c r="D366" s="300"/>
      <c r="E366" s="300"/>
      <c r="F366" s="305">
        <v>3</v>
      </c>
      <c r="G366" s="307">
        <v>20</v>
      </c>
      <c r="H366" s="297"/>
      <c r="I366" s="293"/>
      <c r="J366" s="303">
        <v>20</v>
      </c>
      <c r="K366" s="301">
        <v>9</v>
      </c>
      <c r="L366" s="297"/>
      <c r="M366" s="293"/>
      <c r="N366" s="211">
        <v>9</v>
      </c>
      <c r="O366" s="135"/>
      <c r="P366" s="135"/>
      <c r="Q366" s="135"/>
      <c r="R366" s="135"/>
      <c r="S366" s="135"/>
      <c r="T366" s="135"/>
      <c r="U366" s="135"/>
      <c r="V366" s="135"/>
      <c r="W366" s="135"/>
      <c r="X366" s="135"/>
      <c r="Y366" s="135"/>
      <c r="Z366" s="135"/>
    </row>
    <row r="367" spans="2:26" ht="19.899999999999999" customHeight="1">
      <c r="B367" s="282" t="s">
        <v>180</v>
      </c>
      <c r="C367" s="296">
        <v>2</v>
      </c>
      <c r="D367" s="300"/>
      <c r="E367" s="300"/>
      <c r="F367" s="305">
        <v>2</v>
      </c>
      <c r="G367" s="307">
        <v>13</v>
      </c>
      <c r="H367" s="297"/>
      <c r="I367" s="293"/>
      <c r="J367" s="303">
        <v>13</v>
      </c>
      <c r="K367" s="301">
        <v>9</v>
      </c>
      <c r="L367" s="297"/>
      <c r="M367" s="293"/>
      <c r="N367" s="211">
        <v>9</v>
      </c>
      <c r="O367" s="135"/>
      <c r="P367" s="135"/>
      <c r="Q367" s="135"/>
      <c r="R367" s="135"/>
      <c r="S367" s="135"/>
      <c r="T367" s="135"/>
      <c r="U367" s="135"/>
      <c r="V367" s="135"/>
      <c r="W367" s="135"/>
      <c r="X367" s="135"/>
      <c r="Y367" s="135"/>
      <c r="Z367" s="135"/>
    </row>
    <row r="368" spans="2:26" ht="19.899999999999999" customHeight="1">
      <c r="B368" s="282" t="s">
        <v>181</v>
      </c>
      <c r="C368" s="296"/>
      <c r="D368" s="300"/>
      <c r="E368" s="300"/>
      <c r="F368" s="305">
        <v>0</v>
      </c>
      <c r="G368" s="307">
        <v>1</v>
      </c>
      <c r="H368" s="297"/>
      <c r="I368" s="293"/>
      <c r="J368" s="303">
        <v>1</v>
      </c>
      <c r="K368" s="301"/>
      <c r="L368" s="297"/>
      <c r="M368" s="293"/>
      <c r="N368" s="211">
        <v>0</v>
      </c>
      <c r="O368" s="135"/>
      <c r="P368" s="135"/>
      <c r="Q368" s="135"/>
      <c r="R368" s="135"/>
      <c r="S368" s="135"/>
      <c r="T368" s="135"/>
      <c r="U368" s="135"/>
      <c r="V368" s="135"/>
      <c r="W368" s="135"/>
      <c r="X368" s="135"/>
      <c r="Y368" s="135"/>
      <c r="Z368" s="135"/>
    </row>
    <row r="369" spans="1:26" ht="19.899999999999999" customHeight="1">
      <c r="B369" s="282" t="s">
        <v>182</v>
      </c>
      <c r="C369" s="296">
        <v>10</v>
      </c>
      <c r="D369" s="300"/>
      <c r="E369" s="300"/>
      <c r="F369" s="305">
        <v>10</v>
      </c>
      <c r="G369" s="307">
        <v>191</v>
      </c>
      <c r="H369" s="297"/>
      <c r="I369" s="293"/>
      <c r="J369" s="303">
        <v>191</v>
      </c>
      <c r="K369" s="301">
        <v>26</v>
      </c>
      <c r="L369" s="297"/>
      <c r="M369" s="293"/>
      <c r="N369" s="211">
        <v>26</v>
      </c>
      <c r="O369" s="135"/>
      <c r="P369" s="135"/>
      <c r="Q369" s="135"/>
      <c r="R369" s="135"/>
      <c r="S369" s="135"/>
      <c r="T369" s="135"/>
      <c r="U369" s="135"/>
      <c r="V369" s="135"/>
      <c r="W369" s="135"/>
      <c r="X369" s="135"/>
      <c r="Y369" s="135"/>
      <c r="Z369" s="135"/>
    </row>
    <row r="370" spans="1:26" ht="19.899999999999999" customHeight="1" thickBot="1">
      <c r="B370" s="308" t="s">
        <v>130</v>
      </c>
      <c r="C370" s="309">
        <f>SUM(C361:C369)</f>
        <v>26</v>
      </c>
      <c r="D370" s="309"/>
      <c r="E370" s="309"/>
      <c r="F370" s="309">
        <f t="shared" ref="F370:N370" si="20">SUM(F361:F369)</f>
        <v>26</v>
      </c>
      <c r="G370" s="310">
        <f t="shared" si="20"/>
        <v>304</v>
      </c>
      <c r="H370" s="311"/>
      <c r="I370" s="311"/>
      <c r="J370" s="311">
        <f t="shared" si="20"/>
        <v>304</v>
      </c>
      <c r="K370" s="311">
        <f t="shared" si="20"/>
        <v>55</v>
      </c>
      <c r="L370" s="311"/>
      <c r="M370" s="311"/>
      <c r="N370" s="312">
        <f t="shared" si="20"/>
        <v>55</v>
      </c>
      <c r="O370" s="135"/>
      <c r="P370" s="135"/>
      <c r="Q370" s="135"/>
      <c r="R370" s="135"/>
      <c r="S370" s="135"/>
      <c r="T370" s="135"/>
      <c r="U370" s="135"/>
      <c r="V370" s="135"/>
      <c r="W370" s="135"/>
      <c r="X370" s="135"/>
      <c r="Y370" s="135"/>
      <c r="Z370" s="135"/>
    </row>
    <row r="371" spans="1:26" s="134" customFormat="1" ht="19.899999999999999" customHeight="1">
      <c r="A371" s="132"/>
      <c r="B371" s="168"/>
      <c r="C371" s="132"/>
      <c r="D371" s="132"/>
      <c r="E371" s="132"/>
      <c r="F371" s="132"/>
      <c r="G371" s="212"/>
      <c r="H371" s="132"/>
      <c r="I371" s="132"/>
      <c r="J371" s="132"/>
      <c r="K371" s="132"/>
      <c r="L371" s="132"/>
      <c r="M371" s="132"/>
      <c r="N371" s="132"/>
    </row>
    <row r="373" spans="1:26" ht="19.899999999999999" customHeight="1">
      <c r="B373" s="210" t="s">
        <v>224</v>
      </c>
      <c r="H373" s="165"/>
      <c r="I373" s="165"/>
      <c r="J373" s="165"/>
      <c r="K373" s="165"/>
      <c r="L373" s="165"/>
      <c r="M373" s="165"/>
    </row>
    <row r="374" spans="1:26" ht="19.899999999999999" customHeight="1">
      <c r="B374" s="599" t="s">
        <v>168</v>
      </c>
      <c r="C374" s="601" t="s">
        <v>255</v>
      </c>
      <c r="D374" s="580"/>
      <c r="E374" s="580"/>
      <c r="F374" s="581"/>
      <c r="G374" s="605" t="s">
        <v>256</v>
      </c>
      <c r="H374" s="606"/>
      <c r="I374" s="606"/>
      <c r="J374" s="607"/>
      <c r="K374" s="601" t="s">
        <v>257</v>
      </c>
      <c r="L374" s="580"/>
      <c r="M374" s="580"/>
      <c r="N374" s="581"/>
    </row>
    <row r="375" spans="1:26" ht="19.899999999999999" customHeight="1">
      <c r="B375" s="600"/>
      <c r="C375" s="602"/>
      <c r="D375" s="603"/>
      <c r="E375" s="603"/>
      <c r="F375" s="604"/>
      <c r="G375" s="608"/>
      <c r="H375" s="609"/>
      <c r="I375" s="609"/>
      <c r="J375" s="610"/>
      <c r="K375" s="602"/>
      <c r="L375" s="603"/>
      <c r="M375" s="603"/>
      <c r="N375" s="604"/>
    </row>
    <row r="376" spans="1:26" ht="19.899999999999999" customHeight="1">
      <c r="B376" s="600"/>
      <c r="C376" s="194" t="s">
        <v>258</v>
      </c>
      <c r="D376" s="194" t="s">
        <v>185</v>
      </c>
      <c r="E376" s="194" t="s">
        <v>259</v>
      </c>
      <c r="F376" s="194" t="s">
        <v>130</v>
      </c>
      <c r="G376" s="194" t="s">
        <v>258</v>
      </c>
      <c r="H376" s="194" t="s">
        <v>185</v>
      </c>
      <c r="I376" s="194" t="s">
        <v>259</v>
      </c>
      <c r="J376" s="194" t="s">
        <v>130</v>
      </c>
      <c r="K376" s="194" t="s">
        <v>258</v>
      </c>
      <c r="L376" s="194" t="s">
        <v>185</v>
      </c>
      <c r="M376" s="194" t="s">
        <v>259</v>
      </c>
      <c r="N376" s="194" t="s">
        <v>130</v>
      </c>
    </row>
    <row r="377" spans="1:26" ht="19.899999999999999" customHeight="1">
      <c r="B377" s="291" t="s">
        <v>174</v>
      </c>
      <c r="C377" s="294">
        <v>1</v>
      </c>
      <c r="D377" s="298"/>
      <c r="E377" s="298"/>
      <c r="F377" s="304">
        <v>1</v>
      </c>
      <c r="G377" s="306">
        <v>49</v>
      </c>
      <c r="H377" s="295"/>
      <c r="I377" s="292"/>
      <c r="J377" s="302">
        <v>49</v>
      </c>
      <c r="K377" s="299">
        <v>16</v>
      </c>
      <c r="L377" s="295"/>
      <c r="M377" s="292"/>
      <c r="N377" s="211">
        <v>16</v>
      </c>
      <c r="O377" s="135"/>
      <c r="P377" s="135"/>
      <c r="Q377" s="135"/>
      <c r="R377" s="135"/>
      <c r="S377" s="135"/>
      <c r="T377" s="135"/>
      <c r="U377" s="135"/>
      <c r="V377" s="135"/>
      <c r="W377" s="135"/>
      <c r="X377" s="135"/>
      <c r="Y377" s="135"/>
      <c r="Z377" s="135"/>
    </row>
    <row r="378" spans="1:26" ht="19.899999999999999" customHeight="1">
      <c r="B378" s="282" t="s">
        <v>175</v>
      </c>
      <c r="C378" s="296">
        <v>2</v>
      </c>
      <c r="D378" s="300"/>
      <c r="E378" s="300"/>
      <c r="F378" s="305">
        <v>2</v>
      </c>
      <c r="G378" s="307">
        <v>31</v>
      </c>
      <c r="H378" s="297"/>
      <c r="I378" s="293"/>
      <c r="J378" s="303">
        <v>31</v>
      </c>
      <c r="K378" s="301">
        <v>0</v>
      </c>
      <c r="L378" s="297"/>
      <c r="M378" s="293"/>
      <c r="N378" s="211"/>
      <c r="O378" s="135"/>
      <c r="P378" s="135"/>
      <c r="Q378" s="135"/>
      <c r="R378" s="135"/>
      <c r="S378" s="135"/>
      <c r="T378" s="135"/>
      <c r="U378" s="135"/>
      <c r="V378" s="135"/>
      <c r="W378" s="135"/>
      <c r="X378" s="135"/>
      <c r="Y378" s="135"/>
      <c r="Z378" s="135"/>
    </row>
    <row r="379" spans="1:26" ht="19.899999999999999" customHeight="1">
      <c r="B379" s="282" t="s">
        <v>176</v>
      </c>
      <c r="C379" s="296">
        <v>2</v>
      </c>
      <c r="D379" s="300"/>
      <c r="E379" s="300"/>
      <c r="F379" s="305">
        <v>2</v>
      </c>
      <c r="G379" s="307">
        <v>26</v>
      </c>
      <c r="H379" s="297"/>
      <c r="I379" s="293"/>
      <c r="J379" s="303">
        <v>26</v>
      </c>
      <c r="K379" s="301">
        <v>12</v>
      </c>
      <c r="L379" s="297"/>
      <c r="M379" s="293"/>
      <c r="N379" s="211">
        <v>12</v>
      </c>
      <c r="O379" s="135"/>
      <c r="P379" s="135"/>
      <c r="Q379" s="135"/>
      <c r="R379" s="135"/>
      <c r="S379" s="135"/>
      <c r="T379" s="135"/>
      <c r="U379" s="135"/>
      <c r="V379" s="135"/>
      <c r="W379" s="135"/>
      <c r="X379" s="135"/>
      <c r="Y379" s="135"/>
      <c r="Z379" s="135"/>
    </row>
    <row r="380" spans="1:26" ht="19.899999999999999" customHeight="1">
      <c r="B380" s="282" t="s">
        <v>177</v>
      </c>
      <c r="C380" s="296">
        <v>1</v>
      </c>
      <c r="D380" s="300"/>
      <c r="E380" s="300"/>
      <c r="F380" s="305">
        <v>1</v>
      </c>
      <c r="G380" s="307">
        <v>53</v>
      </c>
      <c r="H380" s="297"/>
      <c r="I380" s="293"/>
      <c r="J380" s="303">
        <v>53</v>
      </c>
      <c r="K380" s="301">
        <v>12</v>
      </c>
      <c r="L380" s="297"/>
      <c r="M380" s="293"/>
      <c r="N380" s="211">
        <v>12</v>
      </c>
      <c r="O380" s="135"/>
      <c r="P380" s="135"/>
      <c r="Q380" s="135"/>
      <c r="R380" s="135"/>
      <c r="S380" s="135"/>
      <c r="T380" s="135"/>
      <c r="U380" s="135"/>
      <c r="V380" s="135"/>
      <c r="W380" s="135"/>
      <c r="X380" s="135"/>
      <c r="Y380" s="135"/>
      <c r="Z380" s="135"/>
    </row>
    <row r="381" spans="1:26" ht="19.899999999999999" customHeight="1">
      <c r="B381" s="282" t="s">
        <v>178</v>
      </c>
      <c r="C381" s="296">
        <v>2</v>
      </c>
      <c r="D381" s="300"/>
      <c r="E381" s="300"/>
      <c r="F381" s="305">
        <v>2</v>
      </c>
      <c r="G381" s="307">
        <v>21</v>
      </c>
      <c r="H381" s="297"/>
      <c r="I381" s="293"/>
      <c r="J381" s="303">
        <v>21</v>
      </c>
      <c r="K381" s="301">
        <v>3</v>
      </c>
      <c r="L381" s="297"/>
      <c r="M381" s="293"/>
      <c r="N381" s="211">
        <v>3</v>
      </c>
      <c r="O381" s="135"/>
      <c r="P381" s="135"/>
      <c r="Q381" s="135"/>
      <c r="R381" s="135"/>
      <c r="S381" s="135"/>
      <c r="T381" s="135"/>
      <c r="U381" s="135"/>
      <c r="V381" s="135"/>
      <c r="W381" s="135"/>
      <c r="X381" s="135"/>
      <c r="Y381" s="135"/>
      <c r="Z381" s="135"/>
    </row>
    <row r="382" spans="1:26" ht="19.899999999999999" customHeight="1">
      <c r="B382" s="282" t="s">
        <v>179</v>
      </c>
      <c r="C382" s="296">
        <v>2</v>
      </c>
      <c r="D382" s="300"/>
      <c r="E382" s="300"/>
      <c r="F382" s="305">
        <v>2</v>
      </c>
      <c r="G382" s="307">
        <v>48</v>
      </c>
      <c r="H382" s="297"/>
      <c r="I382" s="293"/>
      <c r="J382" s="303">
        <v>48</v>
      </c>
      <c r="K382" s="301">
        <v>0</v>
      </c>
      <c r="L382" s="297"/>
      <c r="M382" s="293"/>
      <c r="N382" s="211"/>
      <c r="O382" s="135"/>
      <c r="P382" s="135"/>
      <c r="Q382" s="135"/>
      <c r="R382" s="135"/>
      <c r="S382" s="135"/>
      <c r="T382" s="135"/>
      <c r="U382" s="135"/>
      <c r="V382" s="135"/>
      <c r="W382" s="135"/>
      <c r="X382" s="135"/>
      <c r="Y382" s="135"/>
      <c r="Z382" s="135"/>
    </row>
    <row r="383" spans="1:26" ht="19.899999999999999" customHeight="1">
      <c r="B383" s="282" t="s">
        <v>180</v>
      </c>
      <c r="C383" s="296">
        <v>2</v>
      </c>
      <c r="D383" s="300"/>
      <c r="E383" s="300"/>
      <c r="F383" s="305">
        <v>2</v>
      </c>
      <c r="G383" s="307">
        <v>39</v>
      </c>
      <c r="H383" s="297"/>
      <c r="I383" s="293"/>
      <c r="J383" s="303">
        <v>39</v>
      </c>
      <c r="K383" s="301">
        <v>18</v>
      </c>
      <c r="L383" s="297"/>
      <c r="M383" s="293"/>
      <c r="N383" s="211">
        <v>18</v>
      </c>
      <c r="O383" s="135"/>
      <c r="P383" s="135"/>
      <c r="Q383" s="135"/>
      <c r="R383" s="135"/>
      <c r="S383" s="135"/>
      <c r="T383" s="135"/>
      <c r="U383" s="135"/>
      <c r="V383" s="135"/>
      <c r="W383" s="135"/>
      <c r="X383" s="135"/>
      <c r="Y383" s="135"/>
      <c r="Z383" s="135"/>
    </row>
    <row r="384" spans="1:26" ht="19.899999999999999" customHeight="1">
      <c r="B384" s="282" t="s">
        <v>181</v>
      </c>
      <c r="C384" s="296">
        <v>1</v>
      </c>
      <c r="D384" s="300"/>
      <c r="E384" s="300"/>
      <c r="F384" s="305">
        <v>1</v>
      </c>
      <c r="G384" s="307">
        <v>28</v>
      </c>
      <c r="H384" s="297"/>
      <c r="I384" s="293"/>
      <c r="J384" s="303">
        <v>28</v>
      </c>
      <c r="K384" s="301">
        <v>0</v>
      </c>
      <c r="L384" s="297"/>
      <c r="M384" s="293"/>
      <c r="N384" s="211"/>
      <c r="O384" s="135"/>
      <c r="P384" s="135"/>
      <c r="Q384" s="135"/>
      <c r="R384" s="135"/>
      <c r="S384" s="135"/>
      <c r="T384" s="135"/>
      <c r="U384" s="135"/>
      <c r="V384" s="135"/>
      <c r="W384" s="135"/>
      <c r="X384" s="135"/>
      <c r="Y384" s="135"/>
      <c r="Z384" s="135"/>
    </row>
    <row r="385" spans="2:26" ht="19.899999999999999" customHeight="1">
      <c r="B385" s="282" t="s">
        <v>182</v>
      </c>
      <c r="C385" s="296">
        <v>3</v>
      </c>
      <c r="D385" s="300"/>
      <c r="E385" s="300"/>
      <c r="F385" s="305">
        <v>3</v>
      </c>
      <c r="G385" s="307">
        <v>360</v>
      </c>
      <c r="H385" s="297"/>
      <c r="I385" s="293"/>
      <c r="J385" s="303">
        <v>360</v>
      </c>
      <c r="K385" s="301">
        <v>19</v>
      </c>
      <c r="L385" s="297"/>
      <c r="M385" s="293"/>
      <c r="N385" s="211">
        <v>19</v>
      </c>
      <c r="O385" s="135"/>
      <c r="P385" s="135"/>
      <c r="Q385" s="135"/>
      <c r="R385" s="135"/>
      <c r="S385" s="135"/>
      <c r="T385" s="135"/>
      <c r="U385" s="135"/>
      <c r="V385" s="135"/>
      <c r="W385" s="135"/>
      <c r="X385" s="135"/>
      <c r="Y385" s="135"/>
      <c r="Z385" s="135"/>
    </row>
    <row r="386" spans="2:26" ht="19.899999999999999" customHeight="1" thickBot="1">
      <c r="B386" s="308" t="s">
        <v>130</v>
      </c>
      <c r="C386" s="309">
        <f>SUM(C377:C385)</f>
        <v>16</v>
      </c>
      <c r="D386" s="309"/>
      <c r="E386" s="309"/>
      <c r="F386" s="309">
        <f t="shared" ref="F386:N386" si="21">SUM(F377:F385)</f>
        <v>16</v>
      </c>
      <c r="G386" s="310">
        <f t="shared" si="21"/>
        <v>655</v>
      </c>
      <c r="H386" s="311"/>
      <c r="I386" s="311"/>
      <c r="J386" s="311">
        <f t="shared" si="21"/>
        <v>655</v>
      </c>
      <c r="K386" s="311">
        <f t="shared" si="21"/>
        <v>80</v>
      </c>
      <c r="L386" s="311"/>
      <c r="M386" s="311"/>
      <c r="N386" s="312">
        <f t="shared" si="21"/>
        <v>80</v>
      </c>
      <c r="O386" s="135"/>
      <c r="P386" s="135"/>
      <c r="Q386" s="135"/>
      <c r="R386" s="135"/>
      <c r="S386" s="135"/>
      <c r="T386" s="135"/>
      <c r="U386" s="135"/>
      <c r="V386" s="135"/>
      <c r="W386" s="135"/>
      <c r="X386" s="135"/>
      <c r="Y386" s="135"/>
      <c r="Z386" s="135"/>
    </row>
    <row r="388" spans="2:26" ht="19.899999999999999" customHeight="1">
      <c r="O388" s="5"/>
    </row>
    <row r="390" spans="2:26" ht="19.899999999999999" customHeight="1">
      <c r="B390" s="210" t="s">
        <v>225</v>
      </c>
      <c r="H390" s="165"/>
      <c r="I390" s="165"/>
      <c r="J390" s="165"/>
      <c r="K390" s="165"/>
      <c r="L390" s="165"/>
      <c r="M390" s="165"/>
    </row>
    <row r="391" spans="2:26" ht="19.899999999999999" customHeight="1">
      <c r="B391" s="599" t="s">
        <v>168</v>
      </c>
      <c r="C391" s="601" t="s">
        <v>255</v>
      </c>
      <c r="D391" s="580"/>
      <c r="E391" s="580"/>
      <c r="F391" s="581"/>
      <c r="G391" s="605" t="s">
        <v>265</v>
      </c>
      <c r="H391" s="606"/>
      <c r="I391" s="606"/>
      <c r="J391" s="607"/>
      <c r="K391" s="601" t="s">
        <v>257</v>
      </c>
      <c r="L391" s="580"/>
      <c r="M391" s="580"/>
      <c r="N391" s="581"/>
    </row>
    <row r="392" spans="2:26" ht="19.899999999999999" customHeight="1">
      <c r="B392" s="600"/>
      <c r="C392" s="602"/>
      <c r="D392" s="603"/>
      <c r="E392" s="603"/>
      <c r="F392" s="604"/>
      <c r="G392" s="608"/>
      <c r="H392" s="609"/>
      <c r="I392" s="609"/>
      <c r="J392" s="610"/>
      <c r="K392" s="602"/>
      <c r="L392" s="603"/>
      <c r="M392" s="603"/>
      <c r="N392" s="604"/>
    </row>
    <row r="393" spans="2:26" ht="19.899999999999999" customHeight="1">
      <c r="B393" s="600"/>
      <c r="C393" s="194" t="s">
        <v>258</v>
      </c>
      <c r="D393" s="194" t="s">
        <v>185</v>
      </c>
      <c r="E393" s="194" t="s">
        <v>259</v>
      </c>
      <c r="F393" s="194" t="s">
        <v>130</v>
      </c>
      <c r="G393" s="194" t="s">
        <v>258</v>
      </c>
      <c r="H393" s="194" t="s">
        <v>185</v>
      </c>
      <c r="I393" s="194" t="s">
        <v>259</v>
      </c>
      <c r="J393" s="194" t="s">
        <v>130</v>
      </c>
      <c r="K393" s="194" t="s">
        <v>258</v>
      </c>
      <c r="L393" s="194" t="s">
        <v>185</v>
      </c>
      <c r="M393" s="194" t="s">
        <v>259</v>
      </c>
      <c r="N393" s="194" t="s">
        <v>130</v>
      </c>
    </row>
    <row r="394" spans="2:26" ht="19.899999999999999" customHeight="1">
      <c r="B394" s="291" t="s">
        <v>174</v>
      </c>
      <c r="C394" s="294"/>
      <c r="D394" s="298">
        <v>13</v>
      </c>
      <c r="E394" s="298">
        <v>0</v>
      </c>
      <c r="F394" s="304">
        <v>13</v>
      </c>
      <c r="G394" s="306"/>
      <c r="H394" s="295">
        <v>47</v>
      </c>
      <c r="I394" s="292">
        <v>16</v>
      </c>
      <c r="J394" s="302">
        <v>63</v>
      </c>
      <c r="K394" s="299"/>
      <c r="L394" s="295">
        <v>172</v>
      </c>
      <c r="M394" s="292"/>
      <c r="N394" s="211">
        <v>172</v>
      </c>
      <c r="O394" s="135"/>
      <c r="P394" s="135"/>
      <c r="Q394" s="135"/>
      <c r="R394" s="135"/>
      <c r="S394" s="135"/>
      <c r="T394" s="135"/>
      <c r="U394" s="135"/>
      <c r="V394" s="135"/>
      <c r="W394" s="135"/>
      <c r="X394" s="135"/>
      <c r="Y394" s="135"/>
      <c r="Z394" s="135"/>
    </row>
    <row r="395" spans="2:26" ht="19.899999999999999" customHeight="1">
      <c r="B395" s="282" t="s">
        <v>175</v>
      </c>
      <c r="C395" s="296"/>
      <c r="D395" s="300">
        <v>7</v>
      </c>
      <c r="E395" s="300">
        <v>1</v>
      </c>
      <c r="F395" s="305">
        <v>8</v>
      </c>
      <c r="G395" s="307"/>
      <c r="H395" s="297">
        <v>39</v>
      </c>
      <c r="I395" s="293"/>
      <c r="J395" s="303">
        <v>39</v>
      </c>
      <c r="K395" s="301"/>
      <c r="L395" s="297">
        <v>79</v>
      </c>
      <c r="M395" s="293"/>
      <c r="N395" s="211">
        <v>79</v>
      </c>
      <c r="O395" s="135"/>
      <c r="P395" s="135"/>
      <c r="Q395" s="135"/>
      <c r="R395" s="135"/>
      <c r="S395" s="135"/>
      <c r="T395" s="135"/>
      <c r="U395" s="135"/>
      <c r="V395" s="135"/>
      <c r="W395" s="135"/>
      <c r="X395" s="135"/>
      <c r="Y395" s="135"/>
      <c r="Z395" s="135"/>
    </row>
    <row r="396" spans="2:26" ht="19.899999999999999" customHeight="1">
      <c r="B396" s="282" t="s">
        <v>176</v>
      </c>
      <c r="C396" s="296"/>
      <c r="D396" s="300">
        <v>12</v>
      </c>
      <c r="E396" s="300">
        <v>0</v>
      </c>
      <c r="F396" s="305">
        <v>12</v>
      </c>
      <c r="G396" s="307"/>
      <c r="H396" s="297">
        <v>50</v>
      </c>
      <c r="I396" s="293">
        <v>8</v>
      </c>
      <c r="J396" s="303">
        <v>58</v>
      </c>
      <c r="K396" s="301"/>
      <c r="L396" s="297">
        <v>93</v>
      </c>
      <c r="M396" s="293"/>
      <c r="N396" s="211">
        <v>93</v>
      </c>
      <c r="O396" s="135"/>
      <c r="P396" s="135"/>
      <c r="Q396" s="135"/>
      <c r="R396" s="135"/>
      <c r="S396" s="135"/>
      <c r="T396" s="135"/>
      <c r="U396" s="135"/>
      <c r="V396" s="135"/>
      <c r="W396" s="135"/>
      <c r="X396" s="135"/>
      <c r="Y396" s="135"/>
      <c r="Z396" s="135"/>
    </row>
    <row r="397" spans="2:26" ht="19.899999999999999" customHeight="1">
      <c r="B397" s="282" t="s">
        <v>177</v>
      </c>
      <c r="C397" s="296"/>
      <c r="D397" s="300">
        <v>16</v>
      </c>
      <c r="E397" s="300">
        <v>0</v>
      </c>
      <c r="F397" s="305">
        <v>16</v>
      </c>
      <c r="G397" s="307"/>
      <c r="H397" s="297">
        <v>106</v>
      </c>
      <c r="I397" s="293">
        <v>21</v>
      </c>
      <c r="J397" s="303">
        <v>127</v>
      </c>
      <c r="K397" s="301"/>
      <c r="L397" s="297">
        <v>341</v>
      </c>
      <c r="M397" s="293"/>
      <c r="N397" s="211">
        <v>341</v>
      </c>
      <c r="O397" s="135"/>
      <c r="P397" s="135"/>
      <c r="Q397" s="135"/>
      <c r="R397" s="135"/>
      <c r="S397" s="135"/>
      <c r="T397" s="135"/>
      <c r="U397" s="135"/>
      <c r="V397" s="135"/>
      <c r="W397" s="135"/>
      <c r="X397" s="135"/>
      <c r="Y397" s="135"/>
      <c r="Z397" s="135"/>
    </row>
    <row r="398" spans="2:26" ht="19.899999999999999" customHeight="1">
      <c r="B398" s="282" t="s">
        <v>178</v>
      </c>
      <c r="C398" s="296"/>
      <c r="D398" s="300">
        <v>2</v>
      </c>
      <c r="E398" s="300">
        <v>0</v>
      </c>
      <c r="F398" s="305">
        <v>2</v>
      </c>
      <c r="G398" s="307"/>
      <c r="H398" s="297">
        <v>14</v>
      </c>
      <c r="I398" s="293">
        <v>2</v>
      </c>
      <c r="J398" s="303">
        <v>16</v>
      </c>
      <c r="K398" s="301"/>
      <c r="L398" s="297">
        <v>21</v>
      </c>
      <c r="M398" s="293"/>
      <c r="N398" s="211">
        <v>21</v>
      </c>
      <c r="O398" s="135"/>
      <c r="P398" s="135"/>
      <c r="Q398" s="135"/>
      <c r="R398" s="135"/>
      <c r="S398" s="135"/>
      <c r="T398" s="135"/>
      <c r="U398" s="135"/>
      <c r="V398" s="135"/>
      <c r="W398" s="135"/>
      <c r="X398" s="135"/>
      <c r="Y398" s="135"/>
      <c r="Z398" s="135"/>
    </row>
    <row r="399" spans="2:26" ht="19.899999999999999" customHeight="1">
      <c r="B399" s="282" t="s">
        <v>179</v>
      </c>
      <c r="C399" s="296"/>
      <c r="D399" s="300">
        <v>10</v>
      </c>
      <c r="E399" s="300">
        <v>0</v>
      </c>
      <c r="F399" s="305">
        <v>10</v>
      </c>
      <c r="G399" s="307"/>
      <c r="H399" s="297">
        <v>64</v>
      </c>
      <c r="I399" s="293">
        <v>26</v>
      </c>
      <c r="J399" s="303">
        <v>90</v>
      </c>
      <c r="K399" s="301"/>
      <c r="L399" s="297">
        <v>183</v>
      </c>
      <c r="M399" s="293"/>
      <c r="N399" s="211">
        <v>183</v>
      </c>
      <c r="O399" s="135"/>
      <c r="P399" s="135"/>
      <c r="Q399" s="135"/>
      <c r="R399" s="135"/>
      <c r="S399" s="135"/>
      <c r="T399" s="135"/>
      <c r="U399" s="135"/>
      <c r="V399" s="135"/>
      <c r="W399" s="135"/>
      <c r="X399" s="135"/>
      <c r="Y399" s="135"/>
      <c r="Z399" s="135"/>
    </row>
    <row r="400" spans="2:26" ht="19.899999999999999" customHeight="1">
      <c r="B400" s="282" t="s">
        <v>180</v>
      </c>
      <c r="C400" s="296"/>
      <c r="D400" s="300">
        <v>16</v>
      </c>
      <c r="E400" s="300">
        <v>1</v>
      </c>
      <c r="F400" s="305">
        <v>17</v>
      </c>
      <c r="G400" s="307"/>
      <c r="H400" s="297">
        <v>79</v>
      </c>
      <c r="I400" s="293">
        <v>17</v>
      </c>
      <c r="J400" s="303">
        <v>96</v>
      </c>
      <c r="K400" s="301"/>
      <c r="L400" s="297">
        <v>233</v>
      </c>
      <c r="M400" s="293"/>
      <c r="N400" s="211">
        <v>233</v>
      </c>
      <c r="O400" s="135"/>
      <c r="P400" s="135"/>
      <c r="Q400" s="135"/>
      <c r="R400" s="135"/>
      <c r="S400" s="135"/>
      <c r="T400" s="135"/>
      <c r="U400" s="135"/>
      <c r="V400" s="135"/>
      <c r="W400" s="135"/>
      <c r="X400" s="135"/>
      <c r="Y400" s="135"/>
      <c r="Z400" s="135"/>
    </row>
    <row r="401" spans="1:26" ht="19.899999999999999" customHeight="1">
      <c r="B401" s="282" t="s">
        <v>181</v>
      </c>
      <c r="C401" s="296"/>
      <c r="D401" s="300">
        <v>4</v>
      </c>
      <c r="E401" s="300">
        <v>0</v>
      </c>
      <c r="F401" s="305">
        <v>4</v>
      </c>
      <c r="G401" s="307"/>
      <c r="H401" s="297">
        <v>29</v>
      </c>
      <c r="I401" s="293"/>
      <c r="J401" s="303">
        <v>29</v>
      </c>
      <c r="K401" s="301"/>
      <c r="L401" s="297">
        <v>61</v>
      </c>
      <c r="M401" s="293"/>
      <c r="N401" s="211">
        <v>61</v>
      </c>
      <c r="O401" s="135"/>
      <c r="P401" s="135"/>
      <c r="Q401" s="135"/>
      <c r="R401" s="135"/>
      <c r="S401" s="135"/>
      <c r="T401" s="135"/>
      <c r="U401" s="135"/>
      <c r="V401" s="135"/>
      <c r="W401" s="135"/>
      <c r="X401" s="135"/>
      <c r="Y401" s="135"/>
      <c r="Z401" s="135"/>
    </row>
    <row r="402" spans="1:26" ht="19.899999999999999" customHeight="1">
      <c r="B402" s="282" t="s">
        <v>182</v>
      </c>
      <c r="C402" s="296"/>
      <c r="D402" s="300">
        <v>22</v>
      </c>
      <c r="E402" s="300">
        <v>3</v>
      </c>
      <c r="F402" s="305">
        <v>25</v>
      </c>
      <c r="G402" s="307"/>
      <c r="H402" s="297">
        <v>380</v>
      </c>
      <c r="I402" s="293">
        <v>26</v>
      </c>
      <c r="J402" s="303">
        <v>406</v>
      </c>
      <c r="K402" s="301"/>
      <c r="L402" s="297">
        <v>274</v>
      </c>
      <c r="M402" s="293"/>
      <c r="N402" s="211">
        <v>274</v>
      </c>
      <c r="O402" s="135"/>
      <c r="P402" s="135"/>
      <c r="Q402" s="135"/>
      <c r="R402" s="135"/>
      <c r="S402" s="135"/>
      <c r="T402" s="135"/>
      <c r="U402" s="135"/>
      <c r="V402" s="135"/>
      <c r="W402" s="135"/>
      <c r="X402" s="135"/>
      <c r="Y402" s="135"/>
      <c r="Z402" s="135"/>
    </row>
    <row r="403" spans="1:26" ht="19.899999999999999" customHeight="1" thickBot="1">
      <c r="A403" s="134"/>
      <c r="B403" s="308" t="s">
        <v>130</v>
      </c>
      <c r="C403" s="309">
        <v>0</v>
      </c>
      <c r="D403" s="309">
        <f>SUM(D394:D402)</f>
        <v>102</v>
      </c>
      <c r="E403" s="309">
        <f t="shared" ref="E403:N403" si="22">SUM(E394:E402)</f>
        <v>5</v>
      </c>
      <c r="F403" s="309">
        <f t="shared" si="22"/>
        <v>107</v>
      </c>
      <c r="G403" s="310">
        <f t="shared" si="22"/>
        <v>0</v>
      </c>
      <c r="H403" s="311">
        <f t="shared" si="22"/>
        <v>808</v>
      </c>
      <c r="I403" s="311">
        <f t="shared" si="22"/>
        <v>116</v>
      </c>
      <c r="J403" s="311">
        <f t="shared" si="22"/>
        <v>924</v>
      </c>
      <c r="K403" s="311">
        <f t="shared" si="22"/>
        <v>0</v>
      </c>
      <c r="L403" s="311">
        <f t="shared" si="22"/>
        <v>1457</v>
      </c>
      <c r="M403" s="311">
        <f t="shared" si="22"/>
        <v>0</v>
      </c>
      <c r="N403" s="312">
        <f t="shared" si="22"/>
        <v>1457</v>
      </c>
      <c r="O403" s="135"/>
      <c r="P403" s="135"/>
      <c r="Q403" s="135"/>
      <c r="R403" s="135"/>
      <c r="S403" s="135"/>
      <c r="T403" s="135"/>
      <c r="U403" s="135"/>
      <c r="V403" s="135"/>
      <c r="W403" s="135"/>
      <c r="X403" s="135"/>
      <c r="Y403" s="135"/>
      <c r="Z403" s="135"/>
    </row>
    <row r="404" spans="1:26" ht="19.899999999999999" customHeight="1">
      <c r="A404" s="134"/>
      <c r="B404" s="167"/>
      <c r="C404" s="144"/>
      <c r="D404" s="144"/>
      <c r="E404" s="144"/>
      <c r="F404" s="144"/>
      <c r="G404" s="219"/>
      <c r="H404" s="144"/>
      <c r="I404" s="144"/>
      <c r="J404" s="144"/>
      <c r="K404" s="144"/>
      <c r="L404" s="144"/>
      <c r="M404" s="144"/>
      <c r="N404" s="144"/>
    </row>
    <row r="406" spans="1:26" ht="19.899999999999999" customHeight="1">
      <c r="B406" s="210" t="s">
        <v>226</v>
      </c>
      <c r="H406" s="165"/>
      <c r="I406" s="165"/>
      <c r="J406" s="165"/>
      <c r="K406" s="165"/>
      <c r="L406" s="165"/>
      <c r="M406" s="165"/>
    </row>
    <row r="407" spans="1:26" ht="19.899999999999999" customHeight="1">
      <c r="B407" s="599" t="s">
        <v>168</v>
      </c>
      <c r="C407" s="601" t="s">
        <v>255</v>
      </c>
      <c r="D407" s="580"/>
      <c r="E407" s="580"/>
      <c r="F407" s="581"/>
      <c r="G407" s="605" t="s">
        <v>265</v>
      </c>
      <c r="H407" s="606"/>
      <c r="I407" s="606"/>
      <c r="J407" s="607"/>
      <c r="K407" s="601" t="s">
        <v>257</v>
      </c>
      <c r="L407" s="580"/>
      <c r="M407" s="580"/>
      <c r="N407" s="581"/>
    </row>
    <row r="408" spans="1:26" ht="19.899999999999999" customHeight="1">
      <c r="B408" s="600"/>
      <c r="C408" s="602"/>
      <c r="D408" s="603"/>
      <c r="E408" s="603"/>
      <c r="F408" s="604"/>
      <c r="G408" s="608"/>
      <c r="H408" s="609"/>
      <c r="I408" s="609"/>
      <c r="J408" s="610"/>
      <c r="K408" s="602"/>
      <c r="L408" s="603"/>
      <c r="M408" s="603"/>
      <c r="N408" s="604"/>
    </row>
    <row r="409" spans="1:26" ht="19.899999999999999" customHeight="1">
      <c r="B409" s="600"/>
      <c r="C409" s="194" t="s">
        <v>258</v>
      </c>
      <c r="D409" s="194" t="s">
        <v>185</v>
      </c>
      <c r="E409" s="194" t="s">
        <v>259</v>
      </c>
      <c r="F409" s="194" t="s">
        <v>130</v>
      </c>
      <c r="G409" s="194" t="s">
        <v>258</v>
      </c>
      <c r="H409" s="194" t="s">
        <v>185</v>
      </c>
      <c r="I409" s="194" t="s">
        <v>259</v>
      </c>
      <c r="J409" s="194" t="s">
        <v>130</v>
      </c>
      <c r="K409" s="194" t="s">
        <v>258</v>
      </c>
      <c r="L409" s="194" t="s">
        <v>185</v>
      </c>
      <c r="M409" s="194" t="s">
        <v>259</v>
      </c>
      <c r="N409" s="194" t="s">
        <v>130</v>
      </c>
    </row>
    <row r="410" spans="1:26" ht="19.899999999999999" customHeight="1">
      <c r="B410" s="291" t="s">
        <v>174</v>
      </c>
      <c r="C410" s="294">
        <v>9</v>
      </c>
      <c r="D410" s="298"/>
      <c r="E410" s="298"/>
      <c r="F410" s="304">
        <v>9</v>
      </c>
      <c r="G410" s="306">
        <v>56</v>
      </c>
      <c r="H410" s="295"/>
      <c r="I410" s="292"/>
      <c r="J410" s="302">
        <v>56</v>
      </c>
      <c r="K410" s="299">
        <v>29</v>
      </c>
      <c r="L410" s="295"/>
      <c r="M410" s="292"/>
      <c r="N410" s="211">
        <v>29</v>
      </c>
      <c r="O410" s="135"/>
      <c r="P410" s="135"/>
      <c r="Q410" s="135"/>
      <c r="R410" s="135"/>
      <c r="S410" s="135"/>
      <c r="T410" s="135"/>
      <c r="U410" s="135"/>
      <c r="V410" s="135"/>
      <c r="W410" s="135"/>
      <c r="X410" s="135"/>
      <c r="Y410" s="135"/>
      <c r="Z410" s="135"/>
    </row>
    <row r="411" spans="1:26" ht="19.899999999999999" customHeight="1">
      <c r="B411" s="282" t="s">
        <v>175</v>
      </c>
      <c r="C411" s="296">
        <v>7</v>
      </c>
      <c r="D411" s="300"/>
      <c r="E411" s="300"/>
      <c r="F411" s="305">
        <v>7</v>
      </c>
      <c r="G411" s="307">
        <v>40</v>
      </c>
      <c r="H411" s="297"/>
      <c r="I411" s="293"/>
      <c r="J411" s="303">
        <v>40</v>
      </c>
      <c r="K411" s="301">
        <v>2</v>
      </c>
      <c r="L411" s="297"/>
      <c r="M411" s="293"/>
      <c r="N411" s="211">
        <v>2</v>
      </c>
      <c r="O411" s="135"/>
      <c r="P411" s="135"/>
      <c r="Q411" s="135"/>
      <c r="R411" s="135"/>
      <c r="S411" s="135"/>
      <c r="T411" s="135"/>
      <c r="U411" s="135"/>
      <c r="V411" s="135"/>
      <c r="W411" s="135"/>
      <c r="X411" s="135"/>
      <c r="Y411" s="135"/>
      <c r="Z411" s="135"/>
    </row>
    <row r="412" spans="1:26" ht="19.899999999999999" customHeight="1">
      <c r="B412" s="282" t="s">
        <v>176</v>
      </c>
      <c r="C412" s="296">
        <v>7</v>
      </c>
      <c r="D412" s="300"/>
      <c r="E412" s="300"/>
      <c r="F412" s="305">
        <v>7</v>
      </c>
      <c r="G412" s="307">
        <v>31</v>
      </c>
      <c r="H412" s="297"/>
      <c r="I412" s="293"/>
      <c r="J412" s="303">
        <v>31</v>
      </c>
      <c r="K412" s="301">
        <v>7</v>
      </c>
      <c r="L412" s="297"/>
      <c r="M412" s="293"/>
      <c r="N412" s="211">
        <v>7</v>
      </c>
      <c r="O412" s="135"/>
      <c r="P412" s="135"/>
      <c r="Q412" s="135"/>
      <c r="R412" s="135"/>
      <c r="S412" s="135"/>
      <c r="T412" s="135"/>
      <c r="U412" s="135"/>
      <c r="V412" s="135"/>
      <c r="W412" s="135"/>
      <c r="X412" s="135"/>
      <c r="Y412" s="135"/>
      <c r="Z412" s="135"/>
    </row>
    <row r="413" spans="1:26" ht="19.899999999999999" customHeight="1">
      <c r="B413" s="282" t="s">
        <v>177</v>
      </c>
      <c r="C413" s="296">
        <v>12</v>
      </c>
      <c r="D413" s="300"/>
      <c r="E413" s="300"/>
      <c r="F413" s="305">
        <v>12</v>
      </c>
      <c r="G413" s="307">
        <v>95</v>
      </c>
      <c r="H413" s="297"/>
      <c r="I413" s="293"/>
      <c r="J413" s="303">
        <v>95</v>
      </c>
      <c r="K413" s="301">
        <v>99</v>
      </c>
      <c r="L413" s="297"/>
      <c r="M413" s="293"/>
      <c r="N413" s="211">
        <v>99</v>
      </c>
      <c r="O413" s="135"/>
      <c r="P413" s="135"/>
      <c r="Q413" s="135"/>
      <c r="R413" s="135"/>
      <c r="S413" s="135"/>
      <c r="T413" s="135"/>
      <c r="U413" s="135"/>
      <c r="V413" s="135"/>
      <c r="W413" s="135"/>
      <c r="X413" s="135"/>
      <c r="Y413" s="135"/>
      <c r="Z413" s="135"/>
    </row>
    <row r="414" spans="1:26" ht="19.899999999999999" customHeight="1">
      <c r="B414" s="282" t="s">
        <v>178</v>
      </c>
      <c r="C414" s="296">
        <v>4</v>
      </c>
      <c r="D414" s="300"/>
      <c r="E414" s="300"/>
      <c r="F414" s="305">
        <v>4</v>
      </c>
      <c r="G414" s="307">
        <v>19</v>
      </c>
      <c r="H414" s="297"/>
      <c r="I414" s="293"/>
      <c r="J414" s="303">
        <v>19</v>
      </c>
      <c r="K414" s="301"/>
      <c r="L414" s="297"/>
      <c r="M414" s="293"/>
      <c r="N414" s="211">
        <v>0</v>
      </c>
      <c r="O414" s="135"/>
      <c r="P414" s="135"/>
      <c r="Q414" s="135"/>
      <c r="R414" s="135"/>
      <c r="S414" s="135"/>
      <c r="T414" s="135"/>
      <c r="U414" s="135"/>
      <c r="V414" s="135"/>
      <c r="W414" s="135"/>
      <c r="X414" s="135"/>
      <c r="Y414" s="135"/>
      <c r="Z414" s="135"/>
    </row>
    <row r="415" spans="1:26" ht="19.899999999999999" customHeight="1">
      <c r="B415" s="282" t="s">
        <v>179</v>
      </c>
      <c r="C415" s="296">
        <v>10</v>
      </c>
      <c r="D415" s="300"/>
      <c r="E415" s="300"/>
      <c r="F415" s="305">
        <v>10</v>
      </c>
      <c r="G415" s="307">
        <v>49</v>
      </c>
      <c r="H415" s="297"/>
      <c r="I415" s="293"/>
      <c r="J415" s="303">
        <v>49</v>
      </c>
      <c r="K415" s="301">
        <v>43</v>
      </c>
      <c r="L415" s="297"/>
      <c r="M415" s="293"/>
      <c r="N415" s="211">
        <v>43</v>
      </c>
      <c r="O415" s="135"/>
      <c r="P415" s="135"/>
      <c r="Q415" s="135"/>
      <c r="R415" s="135"/>
      <c r="S415" s="135"/>
      <c r="T415" s="135"/>
      <c r="U415" s="135"/>
      <c r="V415" s="135"/>
      <c r="W415" s="135"/>
      <c r="X415" s="135"/>
      <c r="Y415" s="135"/>
      <c r="Z415" s="135"/>
    </row>
    <row r="416" spans="1:26" ht="19.899999999999999" customHeight="1">
      <c r="B416" s="282" t="s">
        <v>180</v>
      </c>
      <c r="C416" s="296">
        <v>15</v>
      </c>
      <c r="D416" s="300"/>
      <c r="E416" s="300"/>
      <c r="F416" s="305">
        <v>15</v>
      </c>
      <c r="G416" s="307">
        <v>84</v>
      </c>
      <c r="H416" s="297"/>
      <c r="I416" s="293"/>
      <c r="J416" s="303">
        <v>84</v>
      </c>
      <c r="K416" s="301">
        <v>91</v>
      </c>
      <c r="L416" s="297"/>
      <c r="M416" s="293"/>
      <c r="N416" s="211">
        <v>91</v>
      </c>
      <c r="O416" s="135"/>
      <c r="P416" s="135"/>
      <c r="Q416" s="135"/>
      <c r="R416" s="135"/>
      <c r="S416" s="135"/>
      <c r="T416" s="135"/>
      <c r="U416" s="135"/>
      <c r="V416" s="135"/>
      <c r="W416" s="135"/>
      <c r="X416" s="135"/>
      <c r="Y416" s="135"/>
      <c r="Z416" s="135"/>
    </row>
    <row r="417" spans="2:26" ht="19.899999999999999" customHeight="1">
      <c r="B417" s="282" t="s">
        <v>181</v>
      </c>
      <c r="C417" s="296">
        <v>4</v>
      </c>
      <c r="D417" s="300"/>
      <c r="E417" s="300"/>
      <c r="F417" s="305">
        <v>4</v>
      </c>
      <c r="G417" s="307">
        <v>25</v>
      </c>
      <c r="H417" s="297"/>
      <c r="I417" s="293"/>
      <c r="J417" s="303">
        <v>25</v>
      </c>
      <c r="K417" s="301">
        <v>14</v>
      </c>
      <c r="L417" s="297"/>
      <c r="M417" s="293"/>
      <c r="N417" s="211">
        <v>14</v>
      </c>
      <c r="O417" s="135"/>
      <c r="P417" s="135"/>
      <c r="Q417" s="135"/>
      <c r="R417" s="135"/>
      <c r="S417" s="135"/>
      <c r="T417" s="135"/>
      <c r="U417" s="135"/>
      <c r="V417" s="135"/>
      <c r="W417" s="135"/>
      <c r="X417" s="135"/>
      <c r="Y417" s="135"/>
      <c r="Z417" s="135"/>
    </row>
    <row r="418" spans="2:26" ht="19.899999999999999" customHeight="1">
      <c r="B418" s="282" t="s">
        <v>182</v>
      </c>
      <c r="C418" s="296">
        <v>16</v>
      </c>
      <c r="D418" s="300"/>
      <c r="E418" s="300"/>
      <c r="F418" s="305">
        <v>16</v>
      </c>
      <c r="G418" s="307">
        <v>266</v>
      </c>
      <c r="H418" s="297"/>
      <c r="I418" s="293"/>
      <c r="J418" s="303">
        <v>266</v>
      </c>
      <c r="K418" s="301">
        <v>82</v>
      </c>
      <c r="L418" s="297"/>
      <c r="M418" s="293"/>
      <c r="N418" s="211">
        <v>82</v>
      </c>
      <c r="O418" s="135"/>
      <c r="P418" s="135"/>
      <c r="Q418" s="135"/>
      <c r="R418" s="135"/>
      <c r="S418" s="135"/>
      <c r="T418" s="135"/>
      <c r="U418" s="135"/>
      <c r="V418" s="135"/>
      <c r="W418" s="135"/>
      <c r="X418" s="135"/>
      <c r="Y418" s="135"/>
      <c r="Z418" s="135"/>
    </row>
    <row r="419" spans="2:26" ht="19.899999999999999" customHeight="1" thickBot="1">
      <c r="B419" s="308" t="s">
        <v>130</v>
      </c>
      <c r="C419" s="309">
        <f>SUM(C410:C418)</f>
        <v>84</v>
      </c>
      <c r="D419" s="309"/>
      <c r="E419" s="309">
        <f t="shared" ref="E419:N419" si="23">SUM(E410:E418)</f>
        <v>0</v>
      </c>
      <c r="F419" s="309">
        <f t="shared" si="23"/>
        <v>84</v>
      </c>
      <c r="G419" s="310">
        <f t="shared" si="23"/>
        <v>665</v>
      </c>
      <c r="H419" s="311">
        <f t="shared" si="23"/>
        <v>0</v>
      </c>
      <c r="I419" s="311">
        <f t="shared" si="23"/>
        <v>0</v>
      </c>
      <c r="J419" s="311">
        <f t="shared" si="23"/>
        <v>665</v>
      </c>
      <c r="K419" s="311">
        <f t="shared" si="23"/>
        <v>367</v>
      </c>
      <c r="L419" s="311">
        <f t="shared" si="23"/>
        <v>0</v>
      </c>
      <c r="M419" s="311">
        <f t="shared" si="23"/>
        <v>0</v>
      </c>
      <c r="N419" s="312">
        <f t="shared" si="23"/>
        <v>367</v>
      </c>
      <c r="O419" s="135"/>
      <c r="P419" s="135"/>
      <c r="Q419" s="135"/>
      <c r="R419" s="135"/>
      <c r="S419" s="135"/>
      <c r="T419" s="135"/>
      <c r="U419" s="135"/>
      <c r="V419" s="135"/>
      <c r="W419" s="135"/>
      <c r="X419" s="135"/>
      <c r="Y419" s="135"/>
      <c r="Z419" s="135"/>
    </row>
    <row r="422" spans="2:26" ht="19.899999999999999" customHeight="1">
      <c r="B422" s="210" t="s">
        <v>266</v>
      </c>
      <c r="H422" s="165"/>
      <c r="I422" s="165"/>
      <c r="J422" s="165"/>
      <c r="K422" s="165"/>
      <c r="L422" s="165"/>
      <c r="M422" s="165"/>
    </row>
    <row r="423" spans="2:26" ht="19.899999999999999" customHeight="1">
      <c r="B423" s="599" t="s">
        <v>168</v>
      </c>
      <c r="C423" s="601" t="s">
        <v>255</v>
      </c>
      <c r="D423" s="580"/>
      <c r="E423" s="580"/>
      <c r="F423" s="581"/>
      <c r="G423" s="605" t="s">
        <v>256</v>
      </c>
      <c r="H423" s="606"/>
      <c r="I423" s="606"/>
      <c r="J423" s="607"/>
      <c r="K423" s="601" t="s">
        <v>257</v>
      </c>
      <c r="L423" s="580"/>
      <c r="M423" s="580"/>
      <c r="N423" s="581"/>
    </row>
    <row r="424" spans="2:26" ht="19.899999999999999" customHeight="1">
      <c r="B424" s="600"/>
      <c r="C424" s="602"/>
      <c r="D424" s="603"/>
      <c r="E424" s="603"/>
      <c r="F424" s="604"/>
      <c r="G424" s="608"/>
      <c r="H424" s="609"/>
      <c r="I424" s="609"/>
      <c r="J424" s="610"/>
      <c r="K424" s="602"/>
      <c r="L424" s="603"/>
      <c r="M424" s="603"/>
      <c r="N424" s="604"/>
    </row>
    <row r="425" spans="2:26" ht="19.899999999999999" customHeight="1">
      <c r="B425" s="600"/>
      <c r="C425" s="194" t="s">
        <v>258</v>
      </c>
      <c r="D425" s="194" t="s">
        <v>185</v>
      </c>
      <c r="E425" s="194" t="s">
        <v>259</v>
      </c>
      <c r="F425" s="194" t="s">
        <v>130</v>
      </c>
      <c r="G425" s="194" t="s">
        <v>258</v>
      </c>
      <c r="H425" s="194" t="s">
        <v>185</v>
      </c>
      <c r="I425" s="194" t="s">
        <v>259</v>
      </c>
      <c r="J425" s="194" t="s">
        <v>130</v>
      </c>
      <c r="K425" s="194" t="s">
        <v>258</v>
      </c>
      <c r="L425" s="194" t="s">
        <v>185</v>
      </c>
      <c r="M425" s="194" t="s">
        <v>259</v>
      </c>
      <c r="N425" s="194" t="s">
        <v>130</v>
      </c>
    </row>
    <row r="426" spans="2:26" ht="19.899999999999999" customHeight="1">
      <c r="B426" s="291" t="s">
        <v>174</v>
      </c>
      <c r="C426" s="294">
        <v>12</v>
      </c>
      <c r="D426" s="298">
        <v>17</v>
      </c>
      <c r="E426" s="298"/>
      <c r="F426" s="304">
        <v>29</v>
      </c>
      <c r="G426" s="306">
        <v>135</v>
      </c>
      <c r="H426" s="295">
        <v>46</v>
      </c>
      <c r="I426" s="292"/>
      <c r="J426" s="302">
        <v>181</v>
      </c>
      <c r="K426" s="299">
        <v>706</v>
      </c>
      <c r="L426" s="295">
        <v>1395</v>
      </c>
      <c r="M426" s="292"/>
      <c r="N426" s="211">
        <v>2101</v>
      </c>
      <c r="O426" s="135"/>
      <c r="P426" s="135"/>
      <c r="Q426" s="135"/>
      <c r="R426" s="135"/>
      <c r="S426" s="135"/>
      <c r="T426" s="135"/>
      <c r="U426" s="135"/>
      <c r="V426" s="135"/>
      <c r="W426" s="135"/>
      <c r="X426" s="135"/>
      <c r="Y426" s="135"/>
      <c r="Z426" s="135"/>
    </row>
    <row r="427" spans="2:26" ht="19.899999999999999" customHeight="1">
      <c r="B427" s="282" t="s">
        <v>175</v>
      </c>
      <c r="C427" s="296">
        <v>7</v>
      </c>
      <c r="D427" s="300">
        <v>8</v>
      </c>
      <c r="E427" s="300"/>
      <c r="F427" s="305">
        <v>15</v>
      </c>
      <c r="G427" s="307">
        <v>53</v>
      </c>
      <c r="H427" s="297">
        <v>17</v>
      </c>
      <c r="I427" s="293"/>
      <c r="J427" s="303">
        <v>70</v>
      </c>
      <c r="K427" s="301">
        <v>132</v>
      </c>
      <c r="L427" s="297">
        <v>371</v>
      </c>
      <c r="M427" s="293"/>
      <c r="N427" s="211">
        <v>503</v>
      </c>
      <c r="O427" s="135"/>
      <c r="P427" s="135"/>
      <c r="Q427" s="135"/>
      <c r="R427" s="135"/>
      <c r="S427" s="135"/>
      <c r="T427" s="135"/>
      <c r="U427" s="135"/>
      <c r="V427" s="135"/>
      <c r="W427" s="135"/>
      <c r="X427" s="135"/>
      <c r="Y427" s="135"/>
      <c r="Z427" s="135"/>
    </row>
    <row r="428" spans="2:26" ht="19.899999999999999" customHeight="1">
      <c r="B428" s="282" t="s">
        <v>176</v>
      </c>
      <c r="C428" s="296">
        <v>10</v>
      </c>
      <c r="D428" s="300">
        <v>14</v>
      </c>
      <c r="E428" s="300"/>
      <c r="F428" s="305">
        <v>24</v>
      </c>
      <c r="G428" s="307">
        <v>69</v>
      </c>
      <c r="H428" s="297">
        <v>26</v>
      </c>
      <c r="I428" s="293"/>
      <c r="J428" s="303">
        <v>95</v>
      </c>
      <c r="K428" s="301">
        <v>265</v>
      </c>
      <c r="L428" s="297">
        <v>570</v>
      </c>
      <c r="M428" s="293"/>
      <c r="N428" s="211">
        <v>835</v>
      </c>
      <c r="O428" s="135"/>
      <c r="P428" s="135"/>
      <c r="Q428" s="135"/>
      <c r="R428" s="135"/>
      <c r="S428" s="135"/>
      <c r="T428" s="135"/>
      <c r="U428" s="135"/>
      <c r="V428" s="135"/>
      <c r="W428" s="135"/>
      <c r="X428" s="135"/>
      <c r="Y428" s="135"/>
      <c r="Z428" s="135"/>
    </row>
    <row r="429" spans="2:26" ht="19.899999999999999" customHeight="1">
      <c r="B429" s="282" t="s">
        <v>177</v>
      </c>
      <c r="C429" s="296">
        <v>22</v>
      </c>
      <c r="D429" s="300">
        <v>27</v>
      </c>
      <c r="E429" s="300"/>
      <c r="F429" s="305">
        <v>49</v>
      </c>
      <c r="G429" s="307">
        <v>154</v>
      </c>
      <c r="H429" s="297">
        <v>58</v>
      </c>
      <c r="I429" s="293"/>
      <c r="J429" s="303">
        <v>212</v>
      </c>
      <c r="K429" s="301">
        <v>794</v>
      </c>
      <c r="L429" s="297">
        <v>1745</v>
      </c>
      <c r="M429" s="293"/>
      <c r="N429" s="211">
        <v>2539</v>
      </c>
      <c r="O429" s="135"/>
      <c r="P429" s="135"/>
      <c r="Q429" s="135"/>
      <c r="R429" s="135"/>
      <c r="S429" s="135"/>
      <c r="T429" s="135"/>
      <c r="U429" s="135"/>
      <c r="V429" s="135"/>
      <c r="W429" s="135"/>
      <c r="X429" s="135"/>
      <c r="Y429" s="135"/>
      <c r="Z429" s="135"/>
    </row>
    <row r="430" spans="2:26" ht="19.899999999999999" customHeight="1">
      <c r="B430" s="282" t="s">
        <v>178</v>
      </c>
      <c r="C430" s="296">
        <v>8</v>
      </c>
      <c r="D430" s="300">
        <v>18</v>
      </c>
      <c r="E430" s="300"/>
      <c r="F430" s="305">
        <v>26</v>
      </c>
      <c r="G430" s="307">
        <v>36</v>
      </c>
      <c r="H430" s="297">
        <v>27</v>
      </c>
      <c r="I430" s="293"/>
      <c r="J430" s="303">
        <v>63</v>
      </c>
      <c r="K430" s="301">
        <v>199</v>
      </c>
      <c r="L430" s="297">
        <v>551</v>
      </c>
      <c r="M430" s="293"/>
      <c r="N430" s="211">
        <v>750</v>
      </c>
      <c r="O430" s="135"/>
      <c r="P430" s="135"/>
      <c r="Q430" s="135"/>
      <c r="R430" s="135"/>
      <c r="S430" s="135"/>
      <c r="T430" s="135"/>
      <c r="U430" s="135"/>
      <c r="V430" s="135"/>
      <c r="W430" s="135"/>
      <c r="X430" s="135"/>
      <c r="Y430" s="135"/>
      <c r="Z430" s="135"/>
    </row>
    <row r="431" spans="2:26" ht="19.899999999999999" customHeight="1">
      <c r="B431" s="282" t="s">
        <v>179</v>
      </c>
      <c r="C431" s="296">
        <v>9</v>
      </c>
      <c r="D431" s="300">
        <v>11</v>
      </c>
      <c r="E431" s="300"/>
      <c r="F431" s="305">
        <v>20</v>
      </c>
      <c r="G431" s="307">
        <v>68</v>
      </c>
      <c r="H431" s="297">
        <v>44</v>
      </c>
      <c r="I431" s="293"/>
      <c r="J431" s="303">
        <v>112</v>
      </c>
      <c r="K431" s="301">
        <v>319</v>
      </c>
      <c r="L431" s="297">
        <v>718</v>
      </c>
      <c r="M431" s="293"/>
      <c r="N431" s="211">
        <v>1037</v>
      </c>
      <c r="O431" s="135"/>
      <c r="P431" s="135"/>
      <c r="Q431" s="135"/>
      <c r="R431" s="135"/>
      <c r="S431" s="135"/>
      <c r="T431" s="135"/>
      <c r="U431" s="135"/>
      <c r="V431" s="135"/>
      <c r="W431" s="135"/>
      <c r="X431" s="135"/>
      <c r="Y431" s="135"/>
      <c r="Z431" s="135"/>
    </row>
    <row r="432" spans="2:26" ht="19.899999999999999" customHeight="1">
      <c r="B432" s="282" t="s">
        <v>180</v>
      </c>
      <c r="C432" s="296">
        <v>19</v>
      </c>
      <c r="D432" s="300">
        <v>40</v>
      </c>
      <c r="E432" s="300"/>
      <c r="F432" s="305">
        <v>59</v>
      </c>
      <c r="G432" s="307">
        <v>176</v>
      </c>
      <c r="H432" s="297">
        <v>69</v>
      </c>
      <c r="I432" s="293"/>
      <c r="J432" s="303">
        <v>245</v>
      </c>
      <c r="K432" s="301">
        <v>801</v>
      </c>
      <c r="L432" s="297">
        <v>1250</v>
      </c>
      <c r="M432" s="293"/>
      <c r="N432" s="211">
        <v>2051</v>
      </c>
      <c r="O432" s="135"/>
      <c r="P432" s="135"/>
      <c r="Q432" s="135"/>
      <c r="R432" s="135"/>
      <c r="S432" s="135"/>
      <c r="T432" s="135"/>
      <c r="U432" s="135"/>
      <c r="V432" s="135"/>
      <c r="W432" s="135"/>
      <c r="X432" s="135"/>
      <c r="Y432" s="135"/>
      <c r="Z432" s="135"/>
    </row>
    <row r="433" spans="2:26" ht="19.899999999999999" customHeight="1">
      <c r="B433" s="282" t="s">
        <v>181</v>
      </c>
      <c r="C433" s="296">
        <v>8</v>
      </c>
      <c r="D433" s="300">
        <v>12</v>
      </c>
      <c r="E433" s="300"/>
      <c r="F433" s="305">
        <v>20</v>
      </c>
      <c r="G433" s="307">
        <v>62</v>
      </c>
      <c r="H433" s="297">
        <v>30</v>
      </c>
      <c r="I433" s="293"/>
      <c r="J433" s="303">
        <v>92</v>
      </c>
      <c r="K433" s="301">
        <v>238</v>
      </c>
      <c r="L433" s="297">
        <v>615</v>
      </c>
      <c r="M433" s="293"/>
      <c r="N433" s="211">
        <v>853</v>
      </c>
      <c r="O433" s="135"/>
      <c r="P433" s="135"/>
      <c r="Q433" s="135"/>
      <c r="R433" s="135"/>
      <c r="S433" s="135"/>
      <c r="T433" s="135"/>
      <c r="U433" s="135"/>
      <c r="V433" s="135"/>
      <c r="W433" s="135"/>
      <c r="X433" s="135"/>
      <c r="Y433" s="135"/>
      <c r="Z433" s="135"/>
    </row>
    <row r="434" spans="2:26" ht="19.899999999999999" customHeight="1">
      <c r="B434" s="282" t="s">
        <v>182</v>
      </c>
      <c r="C434" s="296">
        <v>48</v>
      </c>
      <c r="D434" s="300">
        <v>58</v>
      </c>
      <c r="E434" s="300"/>
      <c r="F434" s="305">
        <v>106</v>
      </c>
      <c r="G434" s="307">
        <v>1116</v>
      </c>
      <c r="H434" s="297">
        <v>597</v>
      </c>
      <c r="I434" s="293"/>
      <c r="J434" s="303">
        <v>1713</v>
      </c>
      <c r="K434" s="301">
        <v>2884</v>
      </c>
      <c r="L434" s="297">
        <v>4603</v>
      </c>
      <c r="M434" s="293"/>
      <c r="N434" s="211">
        <v>7487</v>
      </c>
      <c r="O434" s="135"/>
      <c r="P434" s="135"/>
      <c r="Q434" s="135"/>
      <c r="R434" s="135"/>
      <c r="S434" s="135"/>
      <c r="T434" s="135"/>
      <c r="U434" s="135"/>
      <c r="V434" s="135"/>
      <c r="W434" s="135"/>
      <c r="X434" s="135"/>
      <c r="Y434" s="135"/>
      <c r="Z434" s="135"/>
    </row>
    <row r="435" spans="2:26" ht="19.899999999999999" customHeight="1" thickBot="1">
      <c r="B435" s="308" t="s">
        <v>130</v>
      </c>
      <c r="C435" s="309">
        <f>SUM(C426:C434)</f>
        <v>143</v>
      </c>
      <c r="D435" s="309">
        <f t="shared" ref="D435:E435" si="24">SUM(D426:D434)</f>
        <v>205</v>
      </c>
      <c r="E435" s="309">
        <f t="shared" si="24"/>
        <v>0</v>
      </c>
      <c r="F435" s="309">
        <f t="shared" ref="F435:N435" si="25">SUM(F426:F434)</f>
        <v>348</v>
      </c>
      <c r="G435" s="310">
        <f t="shared" si="25"/>
        <v>1869</v>
      </c>
      <c r="H435" s="311">
        <f t="shared" si="25"/>
        <v>914</v>
      </c>
      <c r="I435" s="311">
        <f t="shared" si="25"/>
        <v>0</v>
      </c>
      <c r="J435" s="311">
        <f t="shared" si="25"/>
        <v>2783</v>
      </c>
      <c r="K435" s="311">
        <f t="shared" si="25"/>
        <v>6338</v>
      </c>
      <c r="L435" s="311">
        <f t="shared" si="25"/>
        <v>11818</v>
      </c>
      <c r="M435" s="311">
        <f t="shared" si="25"/>
        <v>0</v>
      </c>
      <c r="N435" s="312">
        <f t="shared" si="25"/>
        <v>18156</v>
      </c>
      <c r="O435" s="135"/>
      <c r="P435" s="135"/>
      <c r="Q435" s="135"/>
      <c r="R435" s="135"/>
      <c r="S435" s="135"/>
      <c r="T435" s="135"/>
      <c r="U435" s="135"/>
      <c r="V435" s="135"/>
      <c r="W435" s="135"/>
      <c r="X435" s="135"/>
      <c r="Y435" s="135"/>
      <c r="Z435" s="135"/>
    </row>
    <row r="437" spans="2:26" ht="19.899999999999999" customHeight="1">
      <c r="O437" s="5"/>
    </row>
    <row r="439" spans="2:26" ht="19.899999999999999" customHeight="1">
      <c r="B439" s="210" t="s">
        <v>230</v>
      </c>
      <c r="H439" s="165"/>
      <c r="I439" s="165"/>
      <c r="J439" s="165"/>
      <c r="K439" s="165"/>
      <c r="L439" s="165"/>
      <c r="M439" s="165"/>
    </row>
    <row r="440" spans="2:26" ht="19.899999999999999" customHeight="1">
      <c r="B440" s="599" t="s">
        <v>168</v>
      </c>
      <c r="C440" s="601" t="s">
        <v>255</v>
      </c>
      <c r="D440" s="580"/>
      <c r="E440" s="580"/>
      <c r="F440" s="581"/>
      <c r="G440" s="605" t="s">
        <v>256</v>
      </c>
      <c r="H440" s="606"/>
      <c r="I440" s="606"/>
      <c r="J440" s="607"/>
      <c r="K440" s="601" t="s">
        <v>257</v>
      </c>
      <c r="L440" s="580"/>
      <c r="M440" s="580"/>
      <c r="N440" s="581"/>
    </row>
    <row r="441" spans="2:26" ht="19.899999999999999" customHeight="1">
      <c r="B441" s="600"/>
      <c r="C441" s="602"/>
      <c r="D441" s="603"/>
      <c r="E441" s="603"/>
      <c r="F441" s="604"/>
      <c r="G441" s="608"/>
      <c r="H441" s="609"/>
      <c r="I441" s="609"/>
      <c r="J441" s="610"/>
      <c r="K441" s="602"/>
      <c r="L441" s="603"/>
      <c r="M441" s="603"/>
      <c r="N441" s="604"/>
    </row>
    <row r="442" spans="2:26" ht="19.899999999999999" customHeight="1">
      <c r="B442" s="600"/>
      <c r="C442" s="194" t="s">
        <v>258</v>
      </c>
      <c r="D442" s="194" t="s">
        <v>185</v>
      </c>
      <c r="E442" s="194" t="s">
        <v>259</v>
      </c>
      <c r="F442" s="194" t="s">
        <v>130</v>
      </c>
      <c r="G442" s="194" t="s">
        <v>258</v>
      </c>
      <c r="H442" s="194" t="s">
        <v>185</v>
      </c>
      <c r="I442" s="194" t="s">
        <v>259</v>
      </c>
      <c r="J442" s="194" t="s">
        <v>130</v>
      </c>
      <c r="K442" s="194" t="s">
        <v>258</v>
      </c>
      <c r="L442" s="194" t="s">
        <v>185</v>
      </c>
      <c r="M442" s="194" t="s">
        <v>259</v>
      </c>
      <c r="N442" s="194" t="s">
        <v>130</v>
      </c>
    </row>
    <row r="443" spans="2:26" ht="19.899999999999999" customHeight="1">
      <c r="B443" s="291" t="s">
        <v>174</v>
      </c>
      <c r="C443" s="294"/>
      <c r="D443" s="298">
        <v>6</v>
      </c>
      <c r="E443" s="298"/>
      <c r="F443" s="304">
        <v>6</v>
      </c>
      <c r="G443" s="306"/>
      <c r="H443" s="295">
        <v>56</v>
      </c>
      <c r="I443" s="292"/>
      <c r="J443" s="302">
        <v>56</v>
      </c>
      <c r="K443" s="299"/>
      <c r="L443" s="295">
        <v>160</v>
      </c>
      <c r="M443" s="292"/>
      <c r="N443" s="211">
        <v>160</v>
      </c>
      <c r="O443" s="135"/>
      <c r="P443" s="135"/>
      <c r="Q443" s="135"/>
      <c r="R443" s="135"/>
      <c r="S443" s="135"/>
      <c r="T443" s="135"/>
      <c r="U443" s="135"/>
      <c r="V443" s="135"/>
      <c r="W443" s="135"/>
      <c r="X443" s="135"/>
      <c r="Y443" s="135"/>
      <c r="Z443" s="135"/>
    </row>
    <row r="444" spans="2:26" ht="19.899999999999999" customHeight="1">
      <c r="B444" s="282" t="s">
        <v>175</v>
      </c>
      <c r="C444" s="296"/>
      <c r="D444" s="300">
        <v>5</v>
      </c>
      <c r="E444" s="300"/>
      <c r="F444" s="305">
        <v>5</v>
      </c>
      <c r="G444" s="307"/>
      <c r="H444" s="297">
        <v>24</v>
      </c>
      <c r="I444" s="293"/>
      <c r="J444" s="303">
        <v>24</v>
      </c>
      <c r="K444" s="301"/>
      <c r="L444" s="297">
        <v>144</v>
      </c>
      <c r="M444" s="293"/>
      <c r="N444" s="211">
        <v>144</v>
      </c>
      <c r="O444" s="135"/>
      <c r="P444" s="135"/>
      <c r="Q444" s="135"/>
      <c r="R444" s="135"/>
      <c r="S444" s="135"/>
      <c r="T444" s="135"/>
      <c r="U444" s="135"/>
      <c r="V444" s="135"/>
      <c r="W444" s="135"/>
      <c r="X444" s="135"/>
      <c r="Y444" s="135"/>
      <c r="Z444" s="135"/>
    </row>
    <row r="445" spans="2:26" ht="19.899999999999999" customHeight="1">
      <c r="B445" s="282" t="s">
        <v>176</v>
      </c>
      <c r="C445" s="296"/>
      <c r="D445" s="300">
        <v>7</v>
      </c>
      <c r="E445" s="300"/>
      <c r="F445" s="305">
        <v>7</v>
      </c>
      <c r="G445" s="307"/>
      <c r="H445" s="297">
        <v>35</v>
      </c>
      <c r="I445" s="293"/>
      <c r="J445" s="303">
        <v>35</v>
      </c>
      <c r="K445" s="301"/>
      <c r="L445" s="297">
        <v>223</v>
      </c>
      <c r="M445" s="293"/>
      <c r="N445" s="211">
        <v>223</v>
      </c>
      <c r="O445" s="135"/>
      <c r="P445" s="135"/>
      <c r="Q445" s="135"/>
      <c r="R445" s="135"/>
      <c r="S445" s="135"/>
      <c r="T445" s="135"/>
      <c r="U445" s="135"/>
      <c r="V445" s="135"/>
      <c r="W445" s="135"/>
      <c r="X445" s="135"/>
      <c r="Y445" s="135"/>
      <c r="Z445" s="135"/>
    </row>
    <row r="446" spans="2:26" ht="19.899999999999999" customHeight="1">
      <c r="B446" s="282" t="s">
        <v>177</v>
      </c>
      <c r="C446" s="296"/>
      <c r="D446" s="300">
        <v>14</v>
      </c>
      <c r="E446" s="300"/>
      <c r="F446" s="305">
        <v>14</v>
      </c>
      <c r="G446" s="307"/>
      <c r="H446" s="297">
        <v>54</v>
      </c>
      <c r="I446" s="293"/>
      <c r="J446" s="303">
        <v>54</v>
      </c>
      <c r="K446" s="301"/>
      <c r="L446" s="297">
        <v>411</v>
      </c>
      <c r="M446" s="293"/>
      <c r="N446" s="211">
        <v>411</v>
      </c>
      <c r="O446" s="135"/>
      <c r="P446" s="135"/>
      <c r="Q446" s="135"/>
      <c r="R446" s="135"/>
      <c r="S446" s="135"/>
      <c r="T446" s="135"/>
      <c r="U446" s="135"/>
      <c r="V446" s="135"/>
      <c r="W446" s="135"/>
      <c r="X446" s="135"/>
      <c r="Y446" s="135"/>
      <c r="Z446" s="135"/>
    </row>
    <row r="447" spans="2:26" ht="19.899999999999999" customHeight="1">
      <c r="B447" s="282" t="s">
        <v>178</v>
      </c>
      <c r="C447" s="296"/>
      <c r="D447" s="300">
        <v>10</v>
      </c>
      <c r="E447" s="300"/>
      <c r="F447" s="305">
        <v>10</v>
      </c>
      <c r="G447" s="307"/>
      <c r="H447" s="297">
        <v>29</v>
      </c>
      <c r="I447" s="293"/>
      <c r="J447" s="303">
        <v>29</v>
      </c>
      <c r="K447" s="301"/>
      <c r="L447" s="297">
        <v>230</v>
      </c>
      <c r="M447" s="293"/>
      <c r="N447" s="211">
        <v>230</v>
      </c>
      <c r="O447" s="135"/>
      <c r="P447" s="135"/>
      <c r="Q447" s="135"/>
      <c r="R447" s="135"/>
      <c r="S447" s="135"/>
      <c r="T447" s="135"/>
      <c r="U447" s="135"/>
      <c r="V447" s="135"/>
      <c r="W447" s="135"/>
      <c r="X447" s="135"/>
      <c r="Y447" s="135"/>
      <c r="Z447" s="135"/>
    </row>
    <row r="448" spans="2:26" ht="19.899999999999999" customHeight="1">
      <c r="B448" s="282" t="s">
        <v>179</v>
      </c>
      <c r="C448" s="296"/>
      <c r="D448" s="300">
        <v>7</v>
      </c>
      <c r="E448" s="300"/>
      <c r="F448" s="305">
        <v>7</v>
      </c>
      <c r="G448" s="307"/>
      <c r="H448" s="297">
        <v>47</v>
      </c>
      <c r="I448" s="293"/>
      <c r="J448" s="303">
        <v>47</v>
      </c>
      <c r="K448" s="301"/>
      <c r="L448" s="297">
        <v>188</v>
      </c>
      <c r="M448" s="293"/>
      <c r="N448" s="211">
        <v>188</v>
      </c>
      <c r="O448" s="135"/>
      <c r="P448" s="135"/>
      <c r="Q448" s="135"/>
      <c r="R448" s="135"/>
      <c r="S448" s="135"/>
      <c r="T448" s="135"/>
      <c r="U448" s="135"/>
      <c r="V448" s="135"/>
      <c r="W448" s="135"/>
      <c r="X448" s="135"/>
      <c r="Y448" s="135"/>
      <c r="Z448" s="135"/>
    </row>
    <row r="449" spans="2:26" ht="19.899999999999999" customHeight="1">
      <c r="B449" s="282" t="s">
        <v>180</v>
      </c>
      <c r="C449" s="296"/>
      <c r="D449" s="300">
        <v>12</v>
      </c>
      <c r="E449" s="300"/>
      <c r="F449" s="305">
        <v>12</v>
      </c>
      <c r="G449" s="307"/>
      <c r="H449" s="297">
        <v>60</v>
      </c>
      <c r="I449" s="293"/>
      <c r="J449" s="303">
        <v>60</v>
      </c>
      <c r="K449" s="301"/>
      <c r="L449" s="297">
        <v>350</v>
      </c>
      <c r="M449" s="293"/>
      <c r="N449" s="211">
        <v>350</v>
      </c>
      <c r="O449" s="135"/>
      <c r="P449" s="135"/>
      <c r="Q449" s="135"/>
      <c r="R449" s="135"/>
      <c r="S449" s="135"/>
      <c r="T449" s="135"/>
      <c r="U449" s="135"/>
      <c r="V449" s="135"/>
      <c r="W449" s="135"/>
      <c r="X449" s="135"/>
      <c r="Y449" s="135"/>
      <c r="Z449" s="135"/>
    </row>
    <row r="450" spans="2:26" ht="19.899999999999999" customHeight="1">
      <c r="B450" s="282" t="s">
        <v>181</v>
      </c>
      <c r="C450" s="296"/>
      <c r="D450" s="300">
        <v>6</v>
      </c>
      <c r="E450" s="300"/>
      <c r="F450" s="305">
        <v>6</v>
      </c>
      <c r="G450" s="307"/>
      <c r="H450" s="297">
        <v>36</v>
      </c>
      <c r="I450" s="293"/>
      <c r="J450" s="303">
        <v>36</v>
      </c>
      <c r="K450" s="301"/>
      <c r="L450" s="297">
        <v>198</v>
      </c>
      <c r="M450" s="293"/>
      <c r="N450" s="211">
        <v>198</v>
      </c>
      <c r="O450" s="135"/>
      <c r="P450" s="135"/>
      <c r="Q450" s="135"/>
      <c r="R450" s="135"/>
      <c r="S450" s="135"/>
      <c r="T450" s="135"/>
      <c r="U450" s="135"/>
      <c r="V450" s="135"/>
      <c r="W450" s="135"/>
      <c r="X450" s="135"/>
      <c r="Y450" s="135"/>
      <c r="Z450" s="135"/>
    </row>
    <row r="451" spans="2:26" ht="19.899999999999999" customHeight="1">
      <c r="B451" s="282" t="s">
        <v>182</v>
      </c>
      <c r="C451" s="296"/>
      <c r="D451" s="300">
        <v>27</v>
      </c>
      <c r="E451" s="300"/>
      <c r="F451" s="305">
        <v>27</v>
      </c>
      <c r="G451" s="307"/>
      <c r="H451" s="297">
        <v>396</v>
      </c>
      <c r="I451" s="293"/>
      <c r="J451" s="303">
        <v>396</v>
      </c>
      <c r="K451" s="301"/>
      <c r="L451" s="297">
        <v>910</v>
      </c>
      <c r="M451" s="293"/>
      <c r="N451" s="211">
        <v>910</v>
      </c>
      <c r="O451" s="135"/>
      <c r="P451" s="135"/>
      <c r="Q451" s="135"/>
      <c r="R451" s="135"/>
      <c r="S451" s="135"/>
      <c r="T451" s="135"/>
      <c r="U451" s="135"/>
      <c r="V451" s="135"/>
      <c r="W451" s="135"/>
      <c r="X451" s="135"/>
      <c r="Y451" s="135"/>
      <c r="Z451" s="135"/>
    </row>
    <row r="452" spans="2:26" ht="19.899999999999999" customHeight="1" thickBot="1">
      <c r="B452" s="308" t="s">
        <v>130</v>
      </c>
      <c r="C452" s="309"/>
      <c r="D452" s="309">
        <f>SUM(D443:D451)</f>
        <v>94</v>
      </c>
      <c r="E452" s="309">
        <f t="shared" ref="E452:N452" si="26">SUM(E443:E451)</f>
        <v>0</v>
      </c>
      <c r="F452" s="309">
        <f t="shared" si="26"/>
        <v>94</v>
      </c>
      <c r="G452" s="310">
        <f t="shared" si="26"/>
        <v>0</v>
      </c>
      <c r="H452" s="311">
        <f t="shared" si="26"/>
        <v>737</v>
      </c>
      <c r="I452" s="311">
        <f t="shared" si="26"/>
        <v>0</v>
      </c>
      <c r="J452" s="311">
        <f t="shared" si="26"/>
        <v>737</v>
      </c>
      <c r="K452" s="311">
        <f t="shared" si="26"/>
        <v>0</v>
      </c>
      <c r="L452" s="311">
        <f t="shared" si="26"/>
        <v>2814</v>
      </c>
      <c r="M452" s="311">
        <f t="shared" si="26"/>
        <v>0</v>
      </c>
      <c r="N452" s="312">
        <f t="shared" si="26"/>
        <v>2814</v>
      </c>
      <c r="O452" s="135"/>
      <c r="P452" s="135"/>
      <c r="Q452" s="135"/>
      <c r="R452" s="135"/>
      <c r="S452" s="135"/>
      <c r="T452" s="135"/>
      <c r="U452" s="135"/>
      <c r="V452" s="135"/>
      <c r="W452" s="135"/>
      <c r="X452" s="135"/>
      <c r="Y452" s="135"/>
      <c r="Z452" s="135"/>
    </row>
    <row r="453" spans="2:26" ht="19.899999999999999" customHeight="1">
      <c r="B453" s="167"/>
      <c r="C453" s="175"/>
      <c r="D453" s="175"/>
      <c r="E453" s="175"/>
      <c r="F453" s="175"/>
      <c r="G453" s="220"/>
      <c r="H453" s="175"/>
      <c r="I453" s="175"/>
      <c r="J453" s="175"/>
      <c r="K453" s="175"/>
      <c r="L453" s="175"/>
      <c r="M453" s="175"/>
      <c r="N453" s="175"/>
      <c r="O453" s="135"/>
      <c r="P453" s="135"/>
      <c r="Q453" s="135"/>
      <c r="R453" s="135"/>
      <c r="S453" s="135"/>
      <c r="T453" s="135"/>
      <c r="U453" s="135"/>
      <c r="V453" s="135"/>
      <c r="W453" s="135"/>
      <c r="X453" s="135"/>
      <c r="Y453" s="135"/>
      <c r="Z453" s="135"/>
    </row>
    <row r="454" spans="2:26" ht="19.899999999999999" customHeight="1">
      <c r="O454" s="135"/>
      <c r="P454" s="135"/>
      <c r="Q454" s="135"/>
      <c r="R454" s="135"/>
      <c r="S454" s="135"/>
      <c r="T454" s="135"/>
      <c r="U454" s="135"/>
      <c r="V454" s="135"/>
      <c r="W454" s="135"/>
      <c r="X454" s="135"/>
      <c r="Y454" s="135"/>
      <c r="Z454" s="135"/>
    </row>
    <row r="455" spans="2:26" ht="19.899999999999999" customHeight="1">
      <c r="B455" s="210" t="s">
        <v>267</v>
      </c>
      <c r="H455" s="165"/>
      <c r="I455" s="165"/>
      <c r="J455" s="165"/>
      <c r="K455" s="165"/>
      <c r="L455" s="165"/>
      <c r="M455" s="165"/>
    </row>
    <row r="456" spans="2:26" ht="19.899999999999999" customHeight="1">
      <c r="B456" s="599" t="s">
        <v>168</v>
      </c>
      <c r="C456" s="601" t="s">
        <v>255</v>
      </c>
      <c r="D456" s="580"/>
      <c r="E456" s="580"/>
      <c r="F456" s="581"/>
      <c r="G456" s="605" t="s">
        <v>256</v>
      </c>
      <c r="H456" s="606"/>
      <c r="I456" s="606"/>
      <c r="J456" s="607"/>
      <c r="K456" s="601" t="s">
        <v>257</v>
      </c>
      <c r="L456" s="580"/>
      <c r="M456" s="580"/>
      <c r="N456" s="581"/>
    </row>
    <row r="457" spans="2:26" ht="19.899999999999999" customHeight="1">
      <c r="B457" s="600"/>
      <c r="C457" s="602"/>
      <c r="D457" s="603"/>
      <c r="E457" s="603"/>
      <c r="F457" s="604"/>
      <c r="G457" s="608"/>
      <c r="H457" s="609"/>
      <c r="I457" s="609"/>
      <c r="J457" s="610"/>
      <c r="K457" s="602"/>
      <c r="L457" s="603"/>
      <c r="M457" s="603"/>
      <c r="N457" s="604"/>
    </row>
    <row r="458" spans="2:26" ht="19.899999999999999" customHeight="1">
      <c r="B458" s="600"/>
      <c r="C458" s="194" t="s">
        <v>258</v>
      </c>
      <c r="D458" s="194" t="s">
        <v>185</v>
      </c>
      <c r="E458" s="194" t="s">
        <v>259</v>
      </c>
      <c r="F458" s="194" t="s">
        <v>130</v>
      </c>
      <c r="G458" s="194" t="s">
        <v>258</v>
      </c>
      <c r="H458" s="194" t="s">
        <v>185</v>
      </c>
      <c r="I458" s="194" t="s">
        <v>259</v>
      </c>
      <c r="J458" s="194" t="s">
        <v>130</v>
      </c>
      <c r="K458" s="194" t="s">
        <v>258</v>
      </c>
      <c r="L458" s="194" t="s">
        <v>185</v>
      </c>
      <c r="M458" s="194" t="s">
        <v>259</v>
      </c>
      <c r="N458" s="194" t="s">
        <v>130</v>
      </c>
    </row>
    <row r="459" spans="2:26" ht="19.899999999999999" customHeight="1">
      <c r="B459" s="291" t="s">
        <v>174</v>
      </c>
      <c r="C459" s="294"/>
      <c r="D459" s="298">
        <v>0</v>
      </c>
      <c r="E459" s="298"/>
      <c r="F459" s="304"/>
      <c r="G459" s="306"/>
      <c r="H459" s="295">
        <v>0</v>
      </c>
      <c r="I459" s="292"/>
      <c r="J459" s="302"/>
      <c r="K459" s="299"/>
      <c r="L459" s="295"/>
      <c r="M459" s="292"/>
      <c r="N459" s="211"/>
    </row>
    <row r="460" spans="2:26" ht="19.899999999999999" customHeight="1">
      <c r="B460" s="282" t="s">
        <v>175</v>
      </c>
      <c r="C460" s="296"/>
      <c r="D460" s="300">
        <v>0</v>
      </c>
      <c r="E460" s="300"/>
      <c r="F460" s="305"/>
      <c r="G460" s="307"/>
      <c r="H460" s="297">
        <v>0</v>
      </c>
      <c r="I460" s="293"/>
      <c r="J460" s="303"/>
      <c r="K460" s="301"/>
      <c r="L460" s="297"/>
      <c r="M460" s="293"/>
      <c r="N460" s="211"/>
    </row>
    <row r="461" spans="2:26" ht="19.899999999999999" customHeight="1">
      <c r="B461" s="282" t="s">
        <v>176</v>
      </c>
      <c r="C461" s="296"/>
      <c r="D461" s="300">
        <v>0</v>
      </c>
      <c r="E461" s="300"/>
      <c r="F461" s="305"/>
      <c r="G461" s="307"/>
      <c r="H461" s="297">
        <v>0</v>
      </c>
      <c r="I461" s="293"/>
      <c r="J461" s="303"/>
      <c r="K461" s="301"/>
      <c r="L461" s="297"/>
      <c r="M461" s="293"/>
      <c r="N461" s="211"/>
    </row>
    <row r="462" spans="2:26" ht="19.899999999999999" customHeight="1">
      <c r="B462" s="282" t="s">
        <v>177</v>
      </c>
      <c r="C462" s="296"/>
      <c r="D462" s="300">
        <v>0</v>
      </c>
      <c r="E462" s="300"/>
      <c r="F462" s="305"/>
      <c r="G462" s="307"/>
      <c r="H462" s="297">
        <v>0</v>
      </c>
      <c r="I462" s="293"/>
      <c r="J462" s="303"/>
      <c r="K462" s="301"/>
      <c r="L462" s="297"/>
      <c r="M462" s="293"/>
      <c r="N462" s="211"/>
    </row>
    <row r="463" spans="2:26" ht="19.899999999999999" customHeight="1">
      <c r="B463" s="282" t="s">
        <v>178</v>
      </c>
      <c r="C463" s="296"/>
      <c r="D463" s="300">
        <v>0</v>
      </c>
      <c r="E463" s="300"/>
      <c r="F463" s="305"/>
      <c r="G463" s="307"/>
      <c r="H463" s="297">
        <v>0</v>
      </c>
      <c r="I463" s="293"/>
      <c r="J463" s="303"/>
      <c r="K463" s="301"/>
      <c r="L463" s="297"/>
      <c r="M463" s="293"/>
      <c r="N463" s="211"/>
    </row>
    <row r="464" spans="2:26" ht="19.899999999999999" customHeight="1">
      <c r="B464" s="282" t="s">
        <v>179</v>
      </c>
      <c r="C464" s="296"/>
      <c r="D464" s="300">
        <v>0</v>
      </c>
      <c r="E464" s="300"/>
      <c r="F464" s="305"/>
      <c r="G464" s="307"/>
      <c r="H464" s="297">
        <v>0</v>
      </c>
      <c r="I464" s="293"/>
      <c r="J464" s="303"/>
      <c r="K464" s="301"/>
      <c r="L464" s="297"/>
      <c r="M464" s="293"/>
      <c r="N464" s="211"/>
    </row>
    <row r="465" spans="2:14" ht="19.899999999999999" customHeight="1">
      <c r="B465" s="282" t="s">
        <v>180</v>
      </c>
      <c r="C465" s="296"/>
      <c r="D465" s="300">
        <v>0</v>
      </c>
      <c r="E465" s="300"/>
      <c r="F465" s="305"/>
      <c r="G465" s="307"/>
      <c r="H465" s="297">
        <v>0</v>
      </c>
      <c r="I465" s="293"/>
      <c r="J465" s="303"/>
      <c r="K465" s="301"/>
      <c r="L465" s="297"/>
      <c r="M465" s="293"/>
      <c r="N465" s="211"/>
    </row>
    <row r="466" spans="2:14" ht="19.899999999999999" customHeight="1">
      <c r="B466" s="282" t="s">
        <v>181</v>
      </c>
      <c r="C466" s="296"/>
      <c r="D466" s="300">
        <v>0</v>
      </c>
      <c r="E466" s="300"/>
      <c r="F466" s="305"/>
      <c r="G466" s="307"/>
      <c r="H466" s="297">
        <v>0</v>
      </c>
      <c r="I466" s="293"/>
      <c r="J466" s="303"/>
      <c r="K466" s="301"/>
      <c r="L466" s="297"/>
      <c r="M466" s="293"/>
      <c r="N466" s="211"/>
    </row>
    <row r="467" spans="2:14" ht="19.899999999999999" customHeight="1">
      <c r="B467" s="282" t="s">
        <v>182</v>
      </c>
      <c r="C467" s="296"/>
      <c r="D467" s="300">
        <v>1</v>
      </c>
      <c r="E467" s="300"/>
      <c r="F467" s="305">
        <v>1</v>
      </c>
      <c r="G467" s="307">
        <v>0</v>
      </c>
      <c r="H467" s="297">
        <v>14</v>
      </c>
      <c r="I467" s="293"/>
      <c r="J467" s="303">
        <v>14</v>
      </c>
      <c r="K467" s="301"/>
      <c r="L467" s="297"/>
      <c r="M467" s="293"/>
      <c r="N467" s="211"/>
    </row>
    <row r="468" spans="2:14" ht="19.899999999999999" customHeight="1" thickBot="1">
      <c r="B468" s="308" t="s">
        <v>130</v>
      </c>
      <c r="C468" s="309"/>
      <c r="D468" s="309">
        <f>SUM(D459:D467)</f>
        <v>1</v>
      </c>
      <c r="E468" s="309">
        <f t="shared" ref="E468:N468" si="27">SUM(E459:E467)</f>
        <v>0</v>
      </c>
      <c r="F468" s="309">
        <f t="shared" si="27"/>
        <v>1</v>
      </c>
      <c r="G468" s="310">
        <f t="shared" si="27"/>
        <v>0</v>
      </c>
      <c r="H468" s="311">
        <f t="shared" si="27"/>
        <v>14</v>
      </c>
      <c r="I468" s="311">
        <f t="shared" si="27"/>
        <v>0</v>
      </c>
      <c r="J468" s="311">
        <f t="shared" si="27"/>
        <v>14</v>
      </c>
      <c r="K468" s="311">
        <f t="shared" si="27"/>
        <v>0</v>
      </c>
      <c r="L468" s="311">
        <f t="shared" si="27"/>
        <v>0</v>
      </c>
      <c r="M468" s="311">
        <f t="shared" si="27"/>
        <v>0</v>
      </c>
      <c r="N468" s="312">
        <f t="shared" si="27"/>
        <v>0</v>
      </c>
    </row>
  </sheetData>
  <mergeCells count="117">
    <mergeCell ref="B2:G2"/>
    <mergeCell ref="B6:B7"/>
    <mergeCell ref="C6:F6"/>
    <mergeCell ref="G6:J6"/>
    <mergeCell ref="K6:N6"/>
    <mergeCell ref="B22:B23"/>
    <mergeCell ref="C22:F22"/>
    <mergeCell ref="G22:J22"/>
    <mergeCell ref="K22:N22"/>
    <mergeCell ref="B68:B69"/>
    <mergeCell ref="C68:F68"/>
    <mergeCell ref="G68:J68"/>
    <mergeCell ref="K68:N68"/>
    <mergeCell ref="B83:B84"/>
    <mergeCell ref="C83:F83"/>
    <mergeCell ref="G83:J83"/>
    <mergeCell ref="K83:N83"/>
    <mergeCell ref="B37:B38"/>
    <mergeCell ref="C37:F37"/>
    <mergeCell ref="G37:J37"/>
    <mergeCell ref="K37:N37"/>
    <mergeCell ref="B53:B54"/>
    <mergeCell ref="C53:F53"/>
    <mergeCell ref="G53:J53"/>
    <mergeCell ref="K53:N53"/>
    <mergeCell ref="B129:B131"/>
    <mergeCell ref="C129:F130"/>
    <mergeCell ref="G129:J130"/>
    <mergeCell ref="K129:N130"/>
    <mergeCell ref="B146:B148"/>
    <mergeCell ref="C146:F147"/>
    <mergeCell ref="G146:J147"/>
    <mergeCell ref="K146:N147"/>
    <mergeCell ref="B99:B100"/>
    <mergeCell ref="C99:F99"/>
    <mergeCell ref="G99:J99"/>
    <mergeCell ref="K99:N99"/>
    <mergeCell ref="B114:B115"/>
    <mergeCell ref="C114:F114"/>
    <mergeCell ref="G114:J114"/>
    <mergeCell ref="K114:N114"/>
    <mergeCell ref="B195:B197"/>
    <mergeCell ref="C195:F196"/>
    <mergeCell ref="G195:J196"/>
    <mergeCell ref="K195:N196"/>
    <mergeCell ref="B211:B213"/>
    <mergeCell ref="C211:F212"/>
    <mergeCell ref="G211:J212"/>
    <mergeCell ref="K211:N212"/>
    <mergeCell ref="B162:B164"/>
    <mergeCell ref="C162:F163"/>
    <mergeCell ref="G162:J163"/>
    <mergeCell ref="K162:N163"/>
    <mergeCell ref="B178:B180"/>
    <mergeCell ref="C178:F179"/>
    <mergeCell ref="G178:J179"/>
    <mergeCell ref="K178:N179"/>
    <mergeCell ref="B260:B262"/>
    <mergeCell ref="C260:F261"/>
    <mergeCell ref="G260:J261"/>
    <mergeCell ref="K260:N261"/>
    <mergeCell ref="B276:B278"/>
    <mergeCell ref="C276:F277"/>
    <mergeCell ref="G276:J277"/>
    <mergeCell ref="K276:N277"/>
    <mergeCell ref="B227:B229"/>
    <mergeCell ref="C227:F228"/>
    <mergeCell ref="G227:J228"/>
    <mergeCell ref="K227:N228"/>
    <mergeCell ref="B244:B246"/>
    <mergeCell ref="C244:F245"/>
    <mergeCell ref="G244:J245"/>
    <mergeCell ref="K244:N245"/>
    <mergeCell ref="B325:B327"/>
    <mergeCell ref="C325:F326"/>
    <mergeCell ref="G325:J326"/>
    <mergeCell ref="K325:N326"/>
    <mergeCell ref="B342:B344"/>
    <mergeCell ref="C342:F343"/>
    <mergeCell ref="G342:J343"/>
    <mergeCell ref="K342:N343"/>
    <mergeCell ref="B293:B295"/>
    <mergeCell ref="C293:F294"/>
    <mergeCell ref="G293:J294"/>
    <mergeCell ref="K293:N294"/>
    <mergeCell ref="B309:B311"/>
    <mergeCell ref="C309:F310"/>
    <mergeCell ref="G309:J310"/>
    <mergeCell ref="K309:N310"/>
    <mergeCell ref="B391:B393"/>
    <mergeCell ref="C391:F392"/>
    <mergeCell ref="G391:J392"/>
    <mergeCell ref="K391:N392"/>
    <mergeCell ref="B407:B409"/>
    <mergeCell ref="C407:F408"/>
    <mergeCell ref="G407:J408"/>
    <mergeCell ref="K407:N408"/>
    <mergeCell ref="B358:B360"/>
    <mergeCell ref="C358:F359"/>
    <mergeCell ref="G358:J359"/>
    <mergeCell ref="K358:N359"/>
    <mergeCell ref="B374:B376"/>
    <mergeCell ref="C374:F375"/>
    <mergeCell ref="G374:J375"/>
    <mergeCell ref="K374:N375"/>
    <mergeCell ref="B456:B458"/>
    <mergeCell ref="C456:F457"/>
    <mergeCell ref="G456:J457"/>
    <mergeCell ref="K456:N457"/>
    <mergeCell ref="B423:B425"/>
    <mergeCell ref="C423:F424"/>
    <mergeCell ref="G423:J424"/>
    <mergeCell ref="K423:N424"/>
    <mergeCell ref="B440:B442"/>
    <mergeCell ref="C440:F441"/>
    <mergeCell ref="G440:J441"/>
    <mergeCell ref="K440:N441"/>
  </mergeCells>
  <pageMargins left="0.7" right="0.7" top="0.75" bottom="0.75" header="0.3" footer="0.3"/>
  <pageSetup scale="47" orientation="landscape" r:id="rId1"/>
  <rowBreaks count="9" manualBreakCount="9">
    <brk id="50" max="14" man="1"/>
    <brk id="96" max="14" man="1"/>
    <brk id="143" max="14" man="1"/>
    <brk id="192" max="14" man="1"/>
    <brk id="241" max="14" man="1"/>
    <brk id="290" max="14" man="1"/>
    <brk id="339" max="14" man="1"/>
    <brk id="388" max="14" man="1"/>
    <brk id="437"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14"/>
  <sheetViews>
    <sheetView view="pageBreakPreview" zoomScaleNormal="110" zoomScaleSheetLayoutView="100" workbookViewId="0"/>
  </sheetViews>
  <sheetFormatPr defaultColWidth="8.85546875" defaultRowHeight="13.15"/>
  <cols>
    <col min="1" max="1" width="3.7109375" style="5" customWidth="1"/>
    <col min="2" max="2" width="8.85546875" style="5"/>
    <col min="3" max="3" width="11.28515625" style="5" customWidth="1"/>
    <col min="4" max="4" width="11.5703125" style="5" customWidth="1"/>
    <col min="5" max="5" width="11.140625" style="5" customWidth="1"/>
    <col min="6" max="7" width="8.85546875" style="5"/>
    <col min="8" max="8" width="17.5703125" style="5" customWidth="1"/>
    <col min="9" max="9" width="8.85546875" style="5"/>
    <col min="10" max="10" width="15.7109375" style="5" customWidth="1"/>
    <col min="11" max="11" width="14.85546875" style="5" customWidth="1"/>
    <col min="12" max="12" width="26.7109375" style="5" customWidth="1"/>
    <col min="13" max="13" width="3.5703125" style="5" customWidth="1"/>
    <col min="14" max="16384" width="8.85546875" style="5"/>
  </cols>
  <sheetData>
    <row r="1" spans="2:12" ht="16.899999999999999" customHeight="1"/>
    <row r="2" spans="2:12" ht="24" customHeight="1">
      <c r="B2" s="497" t="s">
        <v>4</v>
      </c>
      <c r="C2" s="497"/>
      <c r="D2" s="497"/>
      <c r="E2" s="497"/>
      <c r="F2" s="497"/>
      <c r="G2" s="497"/>
      <c r="H2" s="497"/>
      <c r="I2" s="497"/>
      <c r="J2" s="497"/>
      <c r="K2" s="497"/>
      <c r="L2" s="497"/>
    </row>
    <row r="3" spans="2:12" s="116" customFormat="1" ht="30" customHeight="1">
      <c r="B3" s="117">
        <v>1</v>
      </c>
      <c r="C3" s="118" t="s">
        <v>5</v>
      </c>
      <c r="D3" s="118"/>
      <c r="E3" s="118"/>
      <c r="F3" s="118"/>
      <c r="G3" s="118"/>
      <c r="H3" s="118"/>
      <c r="I3" s="118"/>
      <c r="J3" s="118"/>
      <c r="K3" s="118"/>
      <c r="L3" s="118"/>
    </row>
    <row r="4" spans="2:12" s="116" customFormat="1" ht="30" customHeight="1">
      <c r="B4" s="129">
        <v>2</v>
      </c>
      <c r="C4" s="498" t="s">
        <v>6</v>
      </c>
      <c r="D4" s="498"/>
      <c r="E4" s="498"/>
      <c r="F4" s="498"/>
      <c r="G4" s="498"/>
      <c r="H4" s="498"/>
      <c r="I4" s="498"/>
      <c r="J4" s="498"/>
      <c r="K4" s="498"/>
      <c r="L4" s="498"/>
    </row>
    <row r="5" spans="2:12" s="116" customFormat="1" ht="30" customHeight="1">
      <c r="B5" s="117">
        <v>3</v>
      </c>
      <c r="C5" s="496" t="s">
        <v>7</v>
      </c>
      <c r="D5" s="496"/>
      <c r="E5" s="496"/>
      <c r="F5" s="496"/>
      <c r="G5" s="496"/>
      <c r="H5" s="496"/>
      <c r="I5" s="496"/>
      <c r="J5" s="496"/>
      <c r="K5" s="496"/>
      <c r="L5" s="496"/>
    </row>
    <row r="6" spans="2:12" s="116" customFormat="1" ht="30" customHeight="1">
      <c r="B6" s="129">
        <v>4</v>
      </c>
      <c r="C6" s="498" t="s">
        <v>8</v>
      </c>
      <c r="D6" s="498"/>
      <c r="E6" s="498"/>
      <c r="F6" s="498"/>
      <c r="G6" s="498"/>
      <c r="H6" s="498"/>
      <c r="I6" s="498"/>
      <c r="J6" s="498"/>
      <c r="K6" s="498"/>
      <c r="L6" s="498"/>
    </row>
    <row r="7" spans="2:12" s="116" customFormat="1" ht="30" customHeight="1">
      <c r="B7" s="117">
        <v>5</v>
      </c>
      <c r="C7" s="496" t="s">
        <v>9</v>
      </c>
      <c r="D7" s="496"/>
      <c r="E7" s="496"/>
      <c r="F7" s="496"/>
      <c r="G7" s="496"/>
      <c r="H7" s="496"/>
      <c r="I7" s="496"/>
      <c r="J7" s="496"/>
      <c r="K7" s="496"/>
      <c r="L7" s="496"/>
    </row>
    <row r="8" spans="2:12" s="116" customFormat="1" ht="30" customHeight="1">
      <c r="B8" s="129">
        <v>6</v>
      </c>
      <c r="C8" s="498" t="s">
        <v>10</v>
      </c>
      <c r="D8" s="498"/>
      <c r="E8" s="498"/>
      <c r="F8" s="498"/>
      <c r="G8" s="498"/>
      <c r="H8" s="498"/>
      <c r="I8" s="498"/>
      <c r="J8" s="498"/>
      <c r="K8" s="498"/>
      <c r="L8" s="498"/>
    </row>
    <row r="9" spans="2:12" s="116" customFormat="1" ht="30" customHeight="1">
      <c r="B9" s="117">
        <v>7</v>
      </c>
      <c r="C9" s="496" t="s">
        <v>11</v>
      </c>
      <c r="D9" s="496"/>
      <c r="E9" s="496"/>
      <c r="F9" s="496"/>
      <c r="G9" s="496"/>
      <c r="H9" s="496"/>
      <c r="I9" s="496"/>
      <c r="J9" s="496"/>
      <c r="K9" s="496"/>
      <c r="L9" s="496"/>
    </row>
    <row r="10" spans="2:12" s="116" customFormat="1" ht="30" customHeight="1">
      <c r="B10" s="129">
        <v>8</v>
      </c>
      <c r="C10" s="498" t="s">
        <v>12</v>
      </c>
      <c r="D10" s="498"/>
      <c r="E10" s="498"/>
      <c r="F10" s="498"/>
      <c r="G10" s="498"/>
      <c r="H10" s="498"/>
      <c r="I10" s="498"/>
      <c r="J10" s="498"/>
      <c r="K10" s="498"/>
      <c r="L10" s="498"/>
    </row>
    <row r="11" spans="2:12" s="116" customFormat="1" ht="30" customHeight="1">
      <c r="B11" s="221"/>
      <c r="C11" s="128"/>
      <c r="D11" s="221" t="s">
        <v>13</v>
      </c>
      <c r="E11" s="128"/>
      <c r="F11" s="128"/>
      <c r="G11" s="128"/>
      <c r="H11" s="128"/>
      <c r="I11" s="128"/>
      <c r="J11" s="128"/>
      <c r="K11" s="221"/>
      <c r="L11" s="221"/>
    </row>
    <row r="12" spans="2:12" s="116" customFormat="1" ht="30" customHeight="1">
      <c r="B12" s="221"/>
      <c r="C12" s="128"/>
      <c r="D12" s="221" t="s">
        <v>14</v>
      </c>
      <c r="E12" s="128"/>
      <c r="F12" s="128"/>
      <c r="G12" s="128"/>
      <c r="H12" s="128"/>
      <c r="I12" s="128"/>
      <c r="J12" s="128"/>
      <c r="K12" s="221"/>
      <c r="L12" s="221"/>
    </row>
    <row r="13" spans="2:12" s="116" customFormat="1" ht="30" customHeight="1">
      <c r="B13" s="221"/>
      <c r="C13" s="128"/>
      <c r="D13" s="222" t="s">
        <v>15</v>
      </c>
      <c r="E13" s="128"/>
      <c r="F13" s="128"/>
      <c r="G13" s="128"/>
      <c r="H13" s="128"/>
      <c r="I13" s="128"/>
      <c r="J13" s="128"/>
      <c r="K13" s="221"/>
      <c r="L13" s="221"/>
    </row>
    <row r="14" spans="2:12" ht="16.899999999999999" customHeight="1"/>
  </sheetData>
  <mergeCells count="8">
    <mergeCell ref="C7:L7"/>
    <mergeCell ref="B2:L2"/>
    <mergeCell ref="C8:L8"/>
    <mergeCell ref="C10:L10"/>
    <mergeCell ref="C4:L4"/>
    <mergeCell ref="C6:L6"/>
    <mergeCell ref="C5:L5"/>
    <mergeCell ref="C9:L9"/>
  </mergeCells>
  <pageMargins left="0.7" right="0.7" top="0.75" bottom="0.75" header="0.3" footer="0.3"/>
  <pageSetup scale="5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D19"/>
  <sheetViews>
    <sheetView showGridLines="0" view="pageBreakPreview" zoomScaleNormal="100" zoomScaleSheetLayoutView="100" workbookViewId="0"/>
  </sheetViews>
  <sheetFormatPr defaultColWidth="8.85546875" defaultRowHeight="19.899999999999999" customHeight="1"/>
  <cols>
    <col min="1" max="1" width="4.7109375" style="15" customWidth="1"/>
    <col min="2" max="2" width="14.42578125" style="15" customWidth="1"/>
    <col min="3" max="3" width="111.140625" style="15" customWidth="1"/>
    <col min="4" max="4" width="4.28515625" style="15" customWidth="1"/>
    <col min="5" max="16384" width="8.85546875" style="15"/>
  </cols>
  <sheetData>
    <row r="2" spans="2:4" ht="19.899999999999999" customHeight="1">
      <c r="B2" s="315" t="s">
        <v>16</v>
      </c>
      <c r="C2" s="16"/>
    </row>
    <row r="3" spans="2:4" ht="19.899999999999999" customHeight="1">
      <c r="B3" s="223" t="s">
        <v>17</v>
      </c>
      <c r="C3" s="224" t="s">
        <v>18</v>
      </c>
    </row>
    <row r="4" spans="2:4" ht="19.899999999999999" customHeight="1">
      <c r="B4" s="479">
        <v>1</v>
      </c>
      <c r="C4" s="480" t="s">
        <v>19</v>
      </c>
      <c r="D4" s="466"/>
    </row>
    <row r="5" spans="2:4" ht="19.899999999999999" customHeight="1">
      <c r="B5" s="479">
        <v>2</v>
      </c>
      <c r="C5" s="480" t="s">
        <v>20</v>
      </c>
      <c r="D5" s="466"/>
    </row>
    <row r="6" spans="2:4" ht="19.899999999999999" customHeight="1">
      <c r="B6" s="479">
        <v>3</v>
      </c>
      <c r="C6" s="480" t="s">
        <v>21</v>
      </c>
      <c r="D6" s="466"/>
    </row>
    <row r="7" spans="2:4" ht="19.899999999999999" customHeight="1">
      <c r="B7" s="479">
        <v>4</v>
      </c>
      <c r="C7" s="480" t="s">
        <v>22</v>
      </c>
      <c r="D7" s="466"/>
    </row>
    <row r="8" spans="2:4" ht="19.899999999999999" customHeight="1">
      <c r="B8" s="479">
        <v>5</v>
      </c>
      <c r="C8" s="480" t="s">
        <v>23</v>
      </c>
      <c r="D8" s="466"/>
    </row>
    <row r="9" spans="2:4" ht="19.899999999999999" customHeight="1">
      <c r="B9" s="479">
        <v>6</v>
      </c>
      <c r="C9" s="480" t="s">
        <v>24</v>
      </c>
      <c r="D9" s="466"/>
    </row>
    <row r="10" spans="2:4" ht="19.899999999999999" customHeight="1">
      <c r="B10" s="477"/>
      <c r="C10" s="480" t="s">
        <v>25</v>
      </c>
      <c r="D10" s="466"/>
    </row>
    <row r="11" spans="2:4" ht="19.899999999999999" customHeight="1">
      <c r="B11" s="479">
        <v>7</v>
      </c>
      <c r="C11" s="480" t="s">
        <v>26</v>
      </c>
      <c r="D11" s="466"/>
    </row>
    <row r="12" spans="2:4" ht="19.899999999999999" customHeight="1">
      <c r="B12" s="479">
        <v>8</v>
      </c>
      <c r="C12" s="480" t="s">
        <v>27</v>
      </c>
      <c r="D12" s="466"/>
    </row>
    <row r="13" spans="2:4" ht="19.899999999999999" customHeight="1">
      <c r="B13" s="479">
        <v>9</v>
      </c>
      <c r="C13" s="480" t="s">
        <v>28</v>
      </c>
      <c r="D13" s="466"/>
    </row>
    <row r="14" spans="2:4" ht="19.899999999999999" customHeight="1">
      <c r="B14" s="477"/>
      <c r="C14" s="480" t="s">
        <v>29</v>
      </c>
      <c r="D14" s="466"/>
    </row>
    <row r="15" spans="2:4" ht="21.6" customHeight="1">
      <c r="B15" s="479">
        <v>10</v>
      </c>
      <c r="C15" s="481" t="s">
        <v>30</v>
      </c>
      <c r="D15" s="466"/>
    </row>
    <row r="16" spans="2:4" ht="19.899999999999999" customHeight="1">
      <c r="B16" s="479">
        <v>11</v>
      </c>
      <c r="C16" s="481" t="s">
        <v>31</v>
      </c>
      <c r="D16" s="466"/>
    </row>
    <row r="17" spans="2:4" ht="19.899999999999999" customHeight="1">
      <c r="B17" s="479">
        <v>12</v>
      </c>
      <c r="C17" s="481" t="s">
        <v>32</v>
      </c>
      <c r="D17" s="466"/>
    </row>
    <row r="18" spans="2:4" ht="19.899999999999999" customHeight="1">
      <c r="B18" s="479">
        <v>13</v>
      </c>
      <c r="C18" s="481" t="s">
        <v>33</v>
      </c>
      <c r="D18" s="466"/>
    </row>
    <row r="19" spans="2:4" ht="19.899999999999999" customHeight="1">
      <c r="B19" s="478"/>
      <c r="C19" s="481" t="s">
        <v>34</v>
      </c>
      <c r="D19" s="466"/>
    </row>
  </sheetData>
  <hyperlinks>
    <hyperlink ref="B4:C4" location="'7.Premium Income'!A1" display="'7.Premium Income'!A1" xr:uid="{00000000-0004-0000-0300-000000000000}"/>
    <hyperlink ref="B5:C5" location="'8.Growth Rate'!A1" display="'8.Growth Rate'!A1" xr:uid="{00000000-0004-0000-0300-000001000000}"/>
    <hyperlink ref="B6:C6" location="'9.Total Assets - Industry'!A1" display="'9.Total Assets - Industry'!A1" xr:uid="{00000000-0004-0000-0300-000002000000}"/>
    <hyperlink ref="B7:C7" location="'10.Distribution of Total Assets'!A1" display="'10.Distribution of Total Assets'!A1" xr:uid="{00000000-0004-0000-0300-000003000000}"/>
    <hyperlink ref="B8:C8" location="'11.Profitability - Industry'!A1" display="'11.Profitability - Industry'!A1" xr:uid="{00000000-0004-0000-0300-000004000000}"/>
    <hyperlink ref="B9:C9" location="'12.Profitability - LI &amp; GI'!A1" display="'12.Profitability - LI &amp; GI'!A1" xr:uid="{00000000-0004-0000-0300-000005000000}"/>
    <hyperlink ref="C10" location="'6.Profitability - LI &amp; GI'!I3" display="Profitability and Return on Assets - General Insurance Business" xr:uid="{00000000-0004-0000-0300-000006000000}"/>
    <hyperlink ref="B11:C11" location="'13.Shareholders'' Fund'!A1" display="'13.Shareholders'' Fund'!A1" xr:uid="{00000000-0004-0000-0300-000007000000}"/>
    <hyperlink ref="B13:C13" location="'14.No. of Branch, Empl &amp; Agents'!A1" display="'14.No. of Branch, Empl &amp; Agents'!A1" xr:uid="{00000000-0004-0000-0300-000008000000}"/>
    <hyperlink ref="B15:C15" location="'7.Premium Income'!A1" display="'7.Premium Income'!A1" xr:uid="{00000000-0004-0000-0300-000009000000}"/>
    <hyperlink ref="B16:C16" location="'8.Growth Rate'!A1" display="'8.Growth Rate'!A1" xr:uid="{00000000-0004-0000-0300-00000A000000}"/>
    <hyperlink ref="B17:C17" location="'9.Total Assets - Industry'!A1" display="'9.Total Assets - Industry'!A1" xr:uid="{00000000-0004-0000-0300-00000B000000}"/>
    <hyperlink ref="B18:C18" location="'10.Distribution of Total Assets'!A1" display="'10.Distribution of Total Assets'!A1" xr:uid="{00000000-0004-0000-0300-00000C000000}"/>
    <hyperlink ref="B15" location="'10. Individual GWP - LT + GI  '!B2" display="'10. Individual GWP - LT + GI  '!B2" xr:uid="{00000000-0004-0000-0300-00000D000000}"/>
    <hyperlink ref="C15" location="'10. Individual GWP - LT + GI  '!B3" display="Company - wise Gross Written Premium and Market Share - Long Term Insurance Business &amp; General Insurance Business -2024" xr:uid="{00000000-0004-0000-0300-00000E000000}"/>
    <hyperlink ref="B16" location="'11. Individual Total Assets '!B2" display="'11. Individual Total Assets '!B2" xr:uid="{00000000-0004-0000-0300-00000F000000}"/>
    <hyperlink ref="C16" location="'11. Individual Total Assets '!B3" display="Company - wise analysis of Total Assets" xr:uid="{00000000-0004-0000-0300-000010000000}"/>
    <hyperlink ref="B17" location="'12. Individual SH Funds '!B2" display="'12. Individual SH Funds '!B2" xr:uid="{00000000-0004-0000-0300-000011000000}"/>
    <hyperlink ref="C17" location="'12. Individual SH Funds '!B3" display="Total Shareholders' Funds of Insurance Companies" xr:uid="{00000000-0004-0000-0300-000012000000}"/>
    <hyperlink ref="B18" location="'13. Brancs, Emp, Agents'!B2" display="'13. Brancs, Emp, Agents'!B2" xr:uid="{00000000-0004-0000-0300-000013000000}"/>
    <hyperlink ref="C18" location="'13. Brancs, Emp, Agents'!B3" display="Total Branch Network, Employees &amp; Agents as at 31st December 2024" xr:uid="{00000000-0004-0000-0300-000014000000}"/>
    <hyperlink ref="C19" location="'13. Brancs, Emp, Agents'!B19" display="Company-Wise Branch Network, Employees &amp; Agents as at 31st December 2024" xr:uid="{00000000-0004-0000-0300-000015000000}"/>
    <hyperlink ref="C12" location="'8.Claims Details'!B3" display="Claim Details of Insurance Industry" xr:uid="{00000000-0004-0000-0300-000016000000}"/>
    <hyperlink ref="C4" location="'1.Overview'!B3" display="Overview of the Insurance Market in Sri Lanka" xr:uid="{00000000-0004-0000-0300-000017000000}"/>
    <hyperlink ref="C5" location="' 2.Growth Rate  '!B3" display="Premium Income and Growth Rate of the Insurance Industry" xr:uid="{00000000-0004-0000-0300-000018000000}"/>
    <hyperlink ref="C6" location="'3.Total Assets - Industry'!B3" display="Total Assets of Insurance Companies" xr:uid="{00000000-0004-0000-0300-000019000000}"/>
    <hyperlink ref="C7" location="'4.Distribution of Total Assets'!B3" display="Distribution of Total Assets of Major Financial Sectors in Sri Lanka" xr:uid="{00000000-0004-0000-0300-00001A000000}"/>
    <hyperlink ref="C8" location="'5.Profitability - Industry'!B3" display="Profitability of Insurance Industry   " xr:uid="{00000000-0004-0000-0300-00001B000000}"/>
    <hyperlink ref="C9" location="'6.Profitability - LI &amp; GI'!B3" display="Profitability and Return on Assets - Long Term Insurance Business" xr:uid="{00000000-0004-0000-0300-00001C000000}"/>
    <hyperlink ref="C11" location="'7.Shareholders'' Fund'!B3" display="Total Shareholders' Funds of Insurance Industry " xr:uid="{00000000-0004-0000-0300-00001D000000}"/>
    <hyperlink ref="C13" location="'9.No. of Branch, Empl &amp; Agents'!B3" display="Number of branches, Employees and Agents as at 31st December 2023 and 2024" xr:uid="{00000000-0004-0000-0300-00001E000000}"/>
    <hyperlink ref="C14" location="'9.No. of Branch, Empl &amp; Agents'!B53" display="Contribution of Distribution Channels to the Total GWP of Insurance Companies " xr:uid="{00000000-0004-0000-0300-00001F000000}"/>
    <hyperlink ref="B4" location="'1.Overview'!B2" display="'1.Overview'!B2" xr:uid="{00000000-0004-0000-0300-000020000000}"/>
    <hyperlink ref="B5" location="' 2.Growth Rate  '!B2" display="' 2.Growth Rate  '!B2" xr:uid="{00000000-0004-0000-0300-000021000000}"/>
    <hyperlink ref="B6" location="'3.Total Assets - Industry'!B2" display="'3.Total Assets - Industry'!B2" xr:uid="{00000000-0004-0000-0300-000022000000}"/>
    <hyperlink ref="B7" location="'4.Distribution of Total Assets'!B2" display="'4.Distribution of Total Assets'!B2" xr:uid="{00000000-0004-0000-0300-000023000000}"/>
    <hyperlink ref="B8" location="'5.Profitability - Industry'!B2" display="'5.Profitability - Industry'!B2" xr:uid="{00000000-0004-0000-0300-000024000000}"/>
    <hyperlink ref="B9" location="'6.Profitability - LI &amp; GI'!B2" display="'6.Profitability - LI &amp; GI'!B2" xr:uid="{00000000-0004-0000-0300-000025000000}"/>
    <hyperlink ref="B11" location="'7.Shareholders'' Fund'!B2" display="'7.Shareholders'' Fund'!B2" xr:uid="{00000000-0004-0000-0300-000026000000}"/>
    <hyperlink ref="B12" location="'8.Claims Details'!B2" display="'8.Claims Details'!B2" xr:uid="{00000000-0004-0000-0300-000027000000}"/>
    <hyperlink ref="B13" location="'9.No. of Branch, Empl &amp; Agents'!B2" display="'9.No. of Branch, Empl &amp; Agents'!B2" xr:uid="{00000000-0004-0000-0300-000028000000}"/>
  </hyperlinks>
  <pageMargins left="0.7" right="0.7" top="0.75" bottom="0.75" header="0.3" footer="0.3"/>
  <pageSetup paperSize="9" scale="5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B1:Y30"/>
  <sheetViews>
    <sheetView showGridLines="0" view="pageBreakPreview" zoomScaleNormal="55" zoomScaleSheetLayoutView="100" workbookViewId="0">
      <selection activeCell="B2" sqref="B2:Y30"/>
    </sheetView>
  </sheetViews>
  <sheetFormatPr defaultColWidth="5.7109375" defaultRowHeight="15" customHeight="1"/>
  <cols>
    <col min="1" max="1" width="3.42578125" customWidth="1"/>
    <col min="26" max="26" width="3.28515625" customWidth="1"/>
  </cols>
  <sheetData>
    <row r="1" spans="2:25" ht="15" customHeight="1" thickBot="1"/>
    <row r="2" spans="2:25" ht="15" customHeight="1">
      <c r="B2" s="499" t="s">
        <v>35</v>
      </c>
      <c r="C2" s="500"/>
      <c r="D2" s="500"/>
      <c r="E2" s="500"/>
      <c r="F2" s="500"/>
      <c r="G2" s="500"/>
      <c r="H2" s="500"/>
      <c r="I2" s="500"/>
      <c r="J2" s="500"/>
      <c r="K2" s="500"/>
      <c r="L2" s="500"/>
      <c r="M2" s="500"/>
      <c r="N2" s="500"/>
      <c r="O2" s="500"/>
      <c r="P2" s="500"/>
      <c r="Q2" s="500"/>
      <c r="R2" s="500"/>
      <c r="S2" s="500"/>
      <c r="T2" s="500"/>
      <c r="U2" s="500"/>
      <c r="V2" s="500"/>
      <c r="W2" s="500"/>
      <c r="X2" s="500"/>
      <c r="Y2" s="501"/>
    </row>
    <row r="3" spans="2:25" ht="15" customHeight="1">
      <c r="B3" s="502"/>
      <c r="C3" s="503"/>
      <c r="D3" s="503"/>
      <c r="E3" s="503"/>
      <c r="F3" s="503"/>
      <c r="G3" s="503"/>
      <c r="H3" s="503"/>
      <c r="I3" s="503"/>
      <c r="J3" s="503"/>
      <c r="K3" s="503"/>
      <c r="L3" s="503"/>
      <c r="M3" s="503"/>
      <c r="N3" s="503"/>
      <c r="O3" s="503"/>
      <c r="P3" s="503"/>
      <c r="Q3" s="503"/>
      <c r="R3" s="503"/>
      <c r="S3" s="503"/>
      <c r="T3" s="503"/>
      <c r="U3" s="503"/>
      <c r="V3" s="503"/>
      <c r="W3" s="503"/>
      <c r="X3" s="503"/>
      <c r="Y3" s="504"/>
    </row>
    <row r="4" spans="2:25" ht="15" customHeight="1">
      <c r="B4" s="502"/>
      <c r="C4" s="503"/>
      <c r="D4" s="503"/>
      <c r="E4" s="503"/>
      <c r="F4" s="503"/>
      <c r="G4" s="503"/>
      <c r="H4" s="503"/>
      <c r="I4" s="503"/>
      <c r="J4" s="503"/>
      <c r="K4" s="503"/>
      <c r="L4" s="503"/>
      <c r="M4" s="503"/>
      <c r="N4" s="503"/>
      <c r="O4" s="503"/>
      <c r="P4" s="503"/>
      <c r="Q4" s="503"/>
      <c r="R4" s="503"/>
      <c r="S4" s="503"/>
      <c r="T4" s="503"/>
      <c r="U4" s="503"/>
      <c r="V4" s="503"/>
      <c r="W4" s="503"/>
      <c r="X4" s="503"/>
      <c r="Y4" s="504"/>
    </row>
    <row r="5" spans="2:25" ht="15" customHeight="1">
      <c r="B5" s="502"/>
      <c r="C5" s="503"/>
      <c r="D5" s="503"/>
      <c r="E5" s="503"/>
      <c r="F5" s="503"/>
      <c r="G5" s="503"/>
      <c r="H5" s="503"/>
      <c r="I5" s="503"/>
      <c r="J5" s="503"/>
      <c r="K5" s="503"/>
      <c r="L5" s="503"/>
      <c r="M5" s="503"/>
      <c r="N5" s="503"/>
      <c r="O5" s="503"/>
      <c r="P5" s="503"/>
      <c r="Q5" s="503"/>
      <c r="R5" s="503"/>
      <c r="S5" s="503"/>
      <c r="T5" s="503"/>
      <c r="U5" s="503"/>
      <c r="V5" s="503"/>
      <c r="W5" s="503"/>
      <c r="X5" s="503"/>
      <c r="Y5" s="504"/>
    </row>
    <row r="6" spans="2:25" ht="15" customHeight="1">
      <c r="B6" s="502"/>
      <c r="C6" s="503"/>
      <c r="D6" s="503"/>
      <c r="E6" s="503"/>
      <c r="F6" s="503"/>
      <c r="G6" s="503"/>
      <c r="H6" s="503"/>
      <c r="I6" s="503"/>
      <c r="J6" s="503"/>
      <c r="K6" s="503"/>
      <c r="L6" s="503"/>
      <c r="M6" s="503"/>
      <c r="N6" s="503"/>
      <c r="O6" s="503"/>
      <c r="P6" s="503"/>
      <c r="Q6" s="503"/>
      <c r="R6" s="503"/>
      <c r="S6" s="503"/>
      <c r="T6" s="503"/>
      <c r="U6" s="503"/>
      <c r="V6" s="503"/>
      <c r="W6" s="503"/>
      <c r="X6" s="503"/>
      <c r="Y6" s="504"/>
    </row>
    <row r="7" spans="2:25" ht="15" customHeight="1">
      <c r="B7" s="502"/>
      <c r="C7" s="503"/>
      <c r="D7" s="503"/>
      <c r="E7" s="503"/>
      <c r="F7" s="503"/>
      <c r="G7" s="503"/>
      <c r="H7" s="503"/>
      <c r="I7" s="503"/>
      <c r="J7" s="503"/>
      <c r="K7" s="503"/>
      <c r="L7" s="503"/>
      <c r="M7" s="503"/>
      <c r="N7" s="503"/>
      <c r="O7" s="503"/>
      <c r="P7" s="503"/>
      <c r="Q7" s="503"/>
      <c r="R7" s="503"/>
      <c r="S7" s="503"/>
      <c r="T7" s="503"/>
      <c r="U7" s="503"/>
      <c r="V7" s="503"/>
      <c r="W7" s="503"/>
      <c r="X7" s="503"/>
      <c r="Y7" s="504"/>
    </row>
    <row r="8" spans="2:25" ht="15" customHeight="1">
      <c r="B8" s="502"/>
      <c r="C8" s="503"/>
      <c r="D8" s="503"/>
      <c r="E8" s="503"/>
      <c r="F8" s="503"/>
      <c r="G8" s="503"/>
      <c r="H8" s="503"/>
      <c r="I8" s="503"/>
      <c r="J8" s="503"/>
      <c r="K8" s="503"/>
      <c r="L8" s="503"/>
      <c r="M8" s="503"/>
      <c r="N8" s="503"/>
      <c r="O8" s="503"/>
      <c r="P8" s="503"/>
      <c r="Q8" s="503"/>
      <c r="R8" s="503"/>
      <c r="S8" s="503"/>
      <c r="T8" s="503"/>
      <c r="U8" s="503"/>
      <c r="V8" s="503"/>
      <c r="W8" s="503"/>
      <c r="X8" s="503"/>
      <c r="Y8" s="504"/>
    </row>
    <row r="9" spans="2:25" ht="15" customHeight="1">
      <c r="B9" s="502"/>
      <c r="C9" s="503"/>
      <c r="D9" s="503"/>
      <c r="E9" s="503"/>
      <c r="F9" s="503"/>
      <c r="G9" s="503"/>
      <c r="H9" s="503"/>
      <c r="I9" s="503"/>
      <c r="J9" s="503"/>
      <c r="K9" s="503"/>
      <c r="L9" s="503"/>
      <c r="M9" s="503"/>
      <c r="N9" s="503"/>
      <c r="O9" s="503"/>
      <c r="P9" s="503"/>
      <c r="Q9" s="503"/>
      <c r="R9" s="503"/>
      <c r="S9" s="503"/>
      <c r="T9" s="503"/>
      <c r="U9" s="503"/>
      <c r="V9" s="503"/>
      <c r="W9" s="503"/>
      <c r="X9" s="503"/>
      <c r="Y9" s="504"/>
    </row>
    <row r="10" spans="2:25" ht="15" customHeight="1">
      <c r="B10" s="502"/>
      <c r="C10" s="503"/>
      <c r="D10" s="503"/>
      <c r="E10" s="503"/>
      <c r="F10" s="503"/>
      <c r="G10" s="503"/>
      <c r="H10" s="503"/>
      <c r="I10" s="503"/>
      <c r="J10" s="503"/>
      <c r="K10" s="503"/>
      <c r="L10" s="503"/>
      <c r="M10" s="503"/>
      <c r="N10" s="503"/>
      <c r="O10" s="503"/>
      <c r="P10" s="503"/>
      <c r="Q10" s="503"/>
      <c r="R10" s="503"/>
      <c r="S10" s="503"/>
      <c r="T10" s="503"/>
      <c r="U10" s="503"/>
      <c r="V10" s="503"/>
      <c r="W10" s="503"/>
      <c r="X10" s="503"/>
      <c r="Y10" s="504"/>
    </row>
    <row r="11" spans="2:25" ht="15" customHeight="1">
      <c r="B11" s="502"/>
      <c r="C11" s="503"/>
      <c r="D11" s="503"/>
      <c r="E11" s="503"/>
      <c r="F11" s="503"/>
      <c r="G11" s="503"/>
      <c r="H11" s="503"/>
      <c r="I11" s="503"/>
      <c r="J11" s="503"/>
      <c r="K11" s="503"/>
      <c r="L11" s="503"/>
      <c r="M11" s="503"/>
      <c r="N11" s="503"/>
      <c r="O11" s="503"/>
      <c r="P11" s="503"/>
      <c r="Q11" s="503"/>
      <c r="R11" s="503"/>
      <c r="S11" s="503"/>
      <c r="T11" s="503"/>
      <c r="U11" s="503"/>
      <c r="V11" s="503"/>
      <c r="W11" s="503"/>
      <c r="X11" s="503"/>
      <c r="Y11" s="504"/>
    </row>
    <row r="12" spans="2:25" ht="15" customHeight="1">
      <c r="B12" s="502"/>
      <c r="C12" s="503"/>
      <c r="D12" s="503"/>
      <c r="E12" s="503"/>
      <c r="F12" s="503"/>
      <c r="G12" s="503"/>
      <c r="H12" s="503"/>
      <c r="I12" s="503"/>
      <c r="J12" s="503"/>
      <c r="K12" s="503"/>
      <c r="L12" s="503"/>
      <c r="M12" s="503"/>
      <c r="N12" s="503"/>
      <c r="O12" s="503"/>
      <c r="P12" s="503"/>
      <c r="Q12" s="503"/>
      <c r="R12" s="503"/>
      <c r="S12" s="503"/>
      <c r="T12" s="503"/>
      <c r="U12" s="503"/>
      <c r="V12" s="503"/>
      <c r="W12" s="503"/>
      <c r="X12" s="503"/>
      <c r="Y12" s="504"/>
    </row>
    <row r="13" spans="2:25" ht="15" customHeight="1">
      <c r="B13" s="502"/>
      <c r="C13" s="503"/>
      <c r="D13" s="503"/>
      <c r="E13" s="503"/>
      <c r="F13" s="503"/>
      <c r="G13" s="503"/>
      <c r="H13" s="503"/>
      <c r="I13" s="503"/>
      <c r="J13" s="503"/>
      <c r="K13" s="503"/>
      <c r="L13" s="503"/>
      <c r="M13" s="503"/>
      <c r="N13" s="503"/>
      <c r="O13" s="503"/>
      <c r="P13" s="503"/>
      <c r="Q13" s="503"/>
      <c r="R13" s="503"/>
      <c r="S13" s="503"/>
      <c r="T13" s="503"/>
      <c r="U13" s="503"/>
      <c r="V13" s="503"/>
      <c r="W13" s="503"/>
      <c r="X13" s="503"/>
      <c r="Y13" s="504"/>
    </row>
    <row r="14" spans="2:25" ht="15" customHeight="1">
      <c r="B14" s="502"/>
      <c r="C14" s="503"/>
      <c r="D14" s="503"/>
      <c r="E14" s="503"/>
      <c r="F14" s="503"/>
      <c r="G14" s="503"/>
      <c r="H14" s="503"/>
      <c r="I14" s="503"/>
      <c r="J14" s="503"/>
      <c r="K14" s="503"/>
      <c r="L14" s="503"/>
      <c r="M14" s="503"/>
      <c r="N14" s="503"/>
      <c r="O14" s="503"/>
      <c r="P14" s="503"/>
      <c r="Q14" s="503"/>
      <c r="R14" s="503"/>
      <c r="S14" s="503"/>
      <c r="T14" s="503"/>
      <c r="U14" s="503"/>
      <c r="V14" s="503"/>
      <c r="W14" s="503"/>
      <c r="X14" s="503"/>
      <c r="Y14" s="504"/>
    </row>
    <row r="15" spans="2:25" ht="15" customHeight="1">
      <c r="B15" s="502"/>
      <c r="C15" s="503"/>
      <c r="D15" s="503"/>
      <c r="E15" s="503"/>
      <c r="F15" s="503"/>
      <c r="G15" s="503"/>
      <c r="H15" s="503"/>
      <c r="I15" s="503"/>
      <c r="J15" s="503"/>
      <c r="K15" s="503"/>
      <c r="L15" s="503"/>
      <c r="M15" s="503"/>
      <c r="N15" s="503"/>
      <c r="O15" s="503"/>
      <c r="P15" s="503"/>
      <c r="Q15" s="503"/>
      <c r="R15" s="503"/>
      <c r="S15" s="503"/>
      <c r="T15" s="503"/>
      <c r="U15" s="503"/>
      <c r="V15" s="503"/>
      <c r="W15" s="503"/>
      <c r="X15" s="503"/>
      <c r="Y15" s="504"/>
    </row>
    <row r="16" spans="2:25" ht="15" customHeight="1">
      <c r="B16" s="502"/>
      <c r="C16" s="503"/>
      <c r="D16" s="503"/>
      <c r="E16" s="503"/>
      <c r="F16" s="503"/>
      <c r="G16" s="503"/>
      <c r="H16" s="503"/>
      <c r="I16" s="503"/>
      <c r="J16" s="503"/>
      <c r="K16" s="503"/>
      <c r="L16" s="503"/>
      <c r="M16" s="503"/>
      <c r="N16" s="503"/>
      <c r="O16" s="503"/>
      <c r="P16" s="503"/>
      <c r="Q16" s="503"/>
      <c r="R16" s="503"/>
      <c r="S16" s="503"/>
      <c r="T16" s="503"/>
      <c r="U16" s="503"/>
      <c r="V16" s="503"/>
      <c r="W16" s="503"/>
      <c r="X16" s="503"/>
      <c r="Y16" s="504"/>
    </row>
    <row r="17" spans="2:25" ht="15" customHeight="1">
      <c r="B17" s="502"/>
      <c r="C17" s="503"/>
      <c r="D17" s="503"/>
      <c r="E17" s="503"/>
      <c r="F17" s="503"/>
      <c r="G17" s="503"/>
      <c r="H17" s="503"/>
      <c r="I17" s="503"/>
      <c r="J17" s="503"/>
      <c r="K17" s="503"/>
      <c r="L17" s="503"/>
      <c r="M17" s="503"/>
      <c r="N17" s="503"/>
      <c r="O17" s="503"/>
      <c r="P17" s="503"/>
      <c r="Q17" s="503"/>
      <c r="R17" s="503"/>
      <c r="S17" s="503"/>
      <c r="T17" s="503"/>
      <c r="U17" s="503"/>
      <c r="V17" s="503"/>
      <c r="W17" s="503"/>
      <c r="X17" s="503"/>
      <c r="Y17" s="504"/>
    </row>
    <row r="18" spans="2:25" ht="15" customHeight="1">
      <c r="B18" s="502"/>
      <c r="C18" s="503"/>
      <c r="D18" s="503"/>
      <c r="E18" s="503"/>
      <c r="F18" s="503"/>
      <c r="G18" s="503"/>
      <c r="H18" s="503"/>
      <c r="I18" s="503"/>
      <c r="J18" s="503"/>
      <c r="K18" s="503"/>
      <c r="L18" s="503"/>
      <c r="M18" s="503"/>
      <c r="N18" s="503"/>
      <c r="O18" s="503"/>
      <c r="P18" s="503"/>
      <c r="Q18" s="503"/>
      <c r="R18" s="503"/>
      <c r="S18" s="503"/>
      <c r="T18" s="503"/>
      <c r="U18" s="503"/>
      <c r="V18" s="503"/>
      <c r="W18" s="503"/>
      <c r="X18" s="503"/>
      <c r="Y18" s="504"/>
    </row>
    <row r="19" spans="2:25" ht="15" customHeight="1">
      <c r="B19" s="502"/>
      <c r="C19" s="503"/>
      <c r="D19" s="503"/>
      <c r="E19" s="503"/>
      <c r="F19" s="503"/>
      <c r="G19" s="503"/>
      <c r="H19" s="503"/>
      <c r="I19" s="503"/>
      <c r="J19" s="503"/>
      <c r="K19" s="503"/>
      <c r="L19" s="503"/>
      <c r="M19" s="503"/>
      <c r="N19" s="503"/>
      <c r="O19" s="503"/>
      <c r="P19" s="503"/>
      <c r="Q19" s="503"/>
      <c r="R19" s="503"/>
      <c r="S19" s="503"/>
      <c r="T19" s="503"/>
      <c r="U19" s="503"/>
      <c r="V19" s="503"/>
      <c r="W19" s="503"/>
      <c r="X19" s="503"/>
      <c r="Y19" s="504"/>
    </row>
    <row r="20" spans="2:25" ht="15" customHeight="1">
      <c r="B20" s="502"/>
      <c r="C20" s="503"/>
      <c r="D20" s="503"/>
      <c r="E20" s="503"/>
      <c r="F20" s="503"/>
      <c r="G20" s="503"/>
      <c r="H20" s="503"/>
      <c r="I20" s="503"/>
      <c r="J20" s="503"/>
      <c r="K20" s="503"/>
      <c r="L20" s="503"/>
      <c r="M20" s="503"/>
      <c r="N20" s="503"/>
      <c r="O20" s="503"/>
      <c r="P20" s="503"/>
      <c r="Q20" s="503"/>
      <c r="R20" s="503"/>
      <c r="S20" s="503"/>
      <c r="T20" s="503"/>
      <c r="U20" s="503"/>
      <c r="V20" s="503"/>
      <c r="W20" s="503"/>
      <c r="X20" s="503"/>
      <c r="Y20" s="504"/>
    </row>
    <row r="21" spans="2:25" ht="15" customHeight="1">
      <c r="B21" s="502"/>
      <c r="C21" s="503"/>
      <c r="D21" s="503"/>
      <c r="E21" s="503"/>
      <c r="F21" s="503"/>
      <c r="G21" s="503"/>
      <c r="H21" s="503"/>
      <c r="I21" s="503"/>
      <c r="J21" s="503"/>
      <c r="K21" s="503"/>
      <c r="L21" s="503"/>
      <c r="M21" s="503"/>
      <c r="N21" s="503"/>
      <c r="O21" s="503"/>
      <c r="P21" s="503"/>
      <c r="Q21" s="503"/>
      <c r="R21" s="503"/>
      <c r="S21" s="503"/>
      <c r="T21" s="503"/>
      <c r="U21" s="503"/>
      <c r="V21" s="503"/>
      <c r="W21" s="503"/>
      <c r="X21" s="503"/>
      <c r="Y21" s="504"/>
    </row>
    <row r="22" spans="2:25" ht="15" customHeight="1">
      <c r="B22" s="502"/>
      <c r="C22" s="503"/>
      <c r="D22" s="503"/>
      <c r="E22" s="503"/>
      <c r="F22" s="503"/>
      <c r="G22" s="503"/>
      <c r="H22" s="503"/>
      <c r="I22" s="503"/>
      <c r="J22" s="503"/>
      <c r="K22" s="503"/>
      <c r="L22" s="503"/>
      <c r="M22" s="503"/>
      <c r="N22" s="503"/>
      <c r="O22" s="503"/>
      <c r="P22" s="503"/>
      <c r="Q22" s="503"/>
      <c r="R22" s="503"/>
      <c r="S22" s="503"/>
      <c r="T22" s="503"/>
      <c r="U22" s="503"/>
      <c r="V22" s="503"/>
      <c r="W22" s="503"/>
      <c r="X22" s="503"/>
      <c r="Y22" s="504"/>
    </row>
    <row r="23" spans="2:25" ht="15" customHeight="1">
      <c r="B23" s="502"/>
      <c r="C23" s="503"/>
      <c r="D23" s="503"/>
      <c r="E23" s="503"/>
      <c r="F23" s="503"/>
      <c r="G23" s="503"/>
      <c r="H23" s="503"/>
      <c r="I23" s="503"/>
      <c r="J23" s="503"/>
      <c r="K23" s="503"/>
      <c r="L23" s="503"/>
      <c r="M23" s="503"/>
      <c r="N23" s="503"/>
      <c r="O23" s="503"/>
      <c r="P23" s="503"/>
      <c r="Q23" s="503"/>
      <c r="R23" s="503"/>
      <c r="S23" s="503"/>
      <c r="T23" s="503"/>
      <c r="U23" s="503"/>
      <c r="V23" s="503"/>
      <c r="W23" s="503"/>
      <c r="X23" s="503"/>
      <c r="Y23" s="504"/>
    </row>
    <row r="24" spans="2:25" ht="15" customHeight="1">
      <c r="B24" s="502"/>
      <c r="C24" s="503"/>
      <c r="D24" s="503"/>
      <c r="E24" s="503"/>
      <c r="F24" s="503"/>
      <c r="G24" s="503"/>
      <c r="H24" s="503"/>
      <c r="I24" s="503"/>
      <c r="J24" s="503"/>
      <c r="K24" s="503"/>
      <c r="L24" s="503"/>
      <c r="M24" s="503"/>
      <c r="N24" s="503"/>
      <c r="O24" s="503"/>
      <c r="P24" s="503"/>
      <c r="Q24" s="503"/>
      <c r="R24" s="503"/>
      <c r="S24" s="503"/>
      <c r="T24" s="503"/>
      <c r="U24" s="503"/>
      <c r="V24" s="503"/>
      <c r="W24" s="503"/>
      <c r="X24" s="503"/>
      <c r="Y24" s="504"/>
    </row>
    <row r="25" spans="2:25" ht="15" customHeight="1">
      <c r="B25" s="502"/>
      <c r="C25" s="503"/>
      <c r="D25" s="503"/>
      <c r="E25" s="503"/>
      <c r="F25" s="503"/>
      <c r="G25" s="503"/>
      <c r="H25" s="503"/>
      <c r="I25" s="503"/>
      <c r="J25" s="503"/>
      <c r="K25" s="503"/>
      <c r="L25" s="503"/>
      <c r="M25" s="503"/>
      <c r="N25" s="503"/>
      <c r="O25" s="503"/>
      <c r="P25" s="503"/>
      <c r="Q25" s="503"/>
      <c r="R25" s="503"/>
      <c r="S25" s="503"/>
      <c r="T25" s="503"/>
      <c r="U25" s="503"/>
      <c r="V25" s="503"/>
      <c r="W25" s="503"/>
      <c r="X25" s="503"/>
      <c r="Y25" s="504"/>
    </row>
    <row r="26" spans="2:25" ht="15" customHeight="1">
      <c r="B26" s="502"/>
      <c r="C26" s="503"/>
      <c r="D26" s="503"/>
      <c r="E26" s="503"/>
      <c r="F26" s="503"/>
      <c r="G26" s="503"/>
      <c r="H26" s="503"/>
      <c r="I26" s="503"/>
      <c r="J26" s="503"/>
      <c r="K26" s="503"/>
      <c r="L26" s="503"/>
      <c r="M26" s="503"/>
      <c r="N26" s="503"/>
      <c r="O26" s="503"/>
      <c r="P26" s="503"/>
      <c r="Q26" s="503"/>
      <c r="R26" s="503"/>
      <c r="S26" s="503"/>
      <c r="T26" s="503"/>
      <c r="U26" s="503"/>
      <c r="V26" s="503"/>
      <c r="W26" s="503"/>
      <c r="X26" s="503"/>
      <c r="Y26" s="504"/>
    </row>
    <row r="27" spans="2:25" ht="15" customHeight="1">
      <c r="B27" s="502"/>
      <c r="C27" s="503"/>
      <c r="D27" s="503"/>
      <c r="E27" s="503"/>
      <c r="F27" s="503"/>
      <c r="G27" s="503"/>
      <c r="H27" s="503"/>
      <c r="I27" s="503"/>
      <c r="J27" s="503"/>
      <c r="K27" s="503"/>
      <c r="L27" s="503"/>
      <c r="M27" s="503"/>
      <c r="N27" s="503"/>
      <c r="O27" s="503"/>
      <c r="P27" s="503"/>
      <c r="Q27" s="503"/>
      <c r="R27" s="503"/>
      <c r="S27" s="503"/>
      <c r="T27" s="503"/>
      <c r="U27" s="503"/>
      <c r="V27" s="503"/>
      <c r="W27" s="503"/>
      <c r="X27" s="503"/>
      <c r="Y27" s="504"/>
    </row>
    <row r="28" spans="2:25" ht="15" customHeight="1">
      <c r="B28" s="502"/>
      <c r="C28" s="503"/>
      <c r="D28" s="503"/>
      <c r="E28" s="503"/>
      <c r="F28" s="503"/>
      <c r="G28" s="503"/>
      <c r="H28" s="503"/>
      <c r="I28" s="503"/>
      <c r="J28" s="503"/>
      <c r="K28" s="503"/>
      <c r="L28" s="503"/>
      <c r="M28" s="503"/>
      <c r="N28" s="503"/>
      <c r="O28" s="503"/>
      <c r="P28" s="503"/>
      <c r="Q28" s="503"/>
      <c r="R28" s="503"/>
      <c r="S28" s="503"/>
      <c r="T28" s="503"/>
      <c r="U28" s="503"/>
      <c r="V28" s="503"/>
      <c r="W28" s="503"/>
      <c r="X28" s="503"/>
      <c r="Y28" s="504"/>
    </row>
    <row r="29" spans="2:25" ht="15" customHeight="1">
      <c r="B29" s="502"/>
      <c r="C29" s="503"/>
      <c r="D29" s="503"/>
      <c r="E29" s="503"/>
      <c r="F29" s="503"/>
      <c r="G29" s="503"/>
      <c r="H29" s="503"/>
      <c r="I29" s="503"/>
      <c r="J29" s="503"/>
      <c r="K29" s="503"/>
      <c r="L29" s="503"/>
      <c r="M29" s="503"/>
      <c r="N29" s="503"/>
      <c r="O29" s="503"/>
      <c r="P29" s="503"/>
      <c r="Q29" s="503"/>
      <c r="R29" s="503"/>
      <c r="S29" s="503"/>
      <c r="T29" s="503"/>
      <c r="U29" s="503"/>
      <c r="V29" s="503"/>
      <c r="W29" s="503"/>
      <c r="X29" s="503"/>
      <c r="Y29" s="504"/>
    </row>
    <row r="30" spans="2:25" ht="15" customHeight="1" thickBot="1">
      <c r="B30" s="505"/>
      <c r="C30" s="506"/>
      <c r="D30" s="506"/>
      <c r="E30" s="506"/>
      <c r="F30" s="506"/>
      <c r="G30" s="506"/>
      <c r="H30" s="506"/>
      <c r="I30" s="506"/>
      <c r="J30" s="506"/>
      <c r="K30" s="506"/>
      <c r="L30" s="506"/>
      <c r="M30" s="506"/>
      <c r="N30" s="506"/>
      <c r="O30" s="506"/>
      <c r="P30" s="506"/>
      <c r="Q30" s="506"/>
      <c r="R30" s="506"/>
      <c r="S30" s="506"/>
      <c r="T30" s="506"/>
      <c r="U30" s="506"/>
      <c r="V30" s="506"/>
      <c r="W30" s="506"/>
      <c r="X30" s="506"/>
      <c r="Y30" s="507"/>
    </row>
  </sheetData>
  <mergeCells count="1">
    <mergeCell ref="B2:Y30"/>
  </mergeCells>
  <pageMargins left="0.7" right="0.7" top="0.75" bottom="0.75" header="0.3" footer="0.3"/>
  <pageSetup scale="3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73"/>
  <sheetViews>
    <sheetView view="pageBreakPreview" zoomScaleNormal="100" zoomScaleSheetLayoutView="100" workbookViewId="0">
      <selection activeCell="H18" sqref="H18"/>
    </sheetView>
  </sheetViews>
  <sheetFormatPr defaultColWidth="8.85546875" defaultRowHeight="13.15"/>
  <cols>
    <col min="1" max="1" width="3.7109375" style="15" customWidth="1"/>
    <col min="2" max="2" width="32.7109375" style="15" customWidth="1"/>
    <col min="3" max="3" width="13.7109375" style="15" customWidth="1"/>
    <col min="4" max="8" width="12.7109375" style="15" customWidth="1"/>
    <col min="9" max="9" width="15.7109375" style="15" customWidth="1"/>
    <col min="10" max="10" width="8.85546875" style="5"/>
    <col min="11" max="11" width="3.140625" style="15" customWidth="1"/>
    <col min="12" max="12" width="13.42578125" style="15" customWidth="1"/>
    <col min="13" max="13" width="15.42578125" style="15" bestFit="1" customWidth="1"/>
    <col min="14" max="15" width="13.7109375" style="15" bestFit="1" customWidth="1"/>
    <col min="16" max="17" width="14.7109375" style="15" bestFit="1" customWidth="1"/>
    <col min="18" max="18" width="11.7109375" style="15" bestFit="1" customWidth="1"/>
    <col min="19" max="16384" width="8.85546875" style="15"/>
  </cols>
  <sheetData>
    <row r="1" spans="1:17">
      <c r="A1" s="18"/>
      <c r="B1" s="18"/>
      <c r="C1" s="18"/>
      <c r="D1" s="18"/>
      <c r="E1" s="18"/>
      <c r="F1" s="18"/>
      <c r="G1" s="18"/>
      <c r="H1" s="18"/>
      <c r="I1" s="18"/>
      <c r="J1" s="18"/>
      <c r="K1" s="18"/>
    </row>
    <row r="2" spans="1:17" ht="14.45">
      <c r="A2" s="5"/>
      <c r="B2" s="119" t="s">
        <v>36</v>
      </c>
      <c r="C2" s="5"/>
      <c r="D2" s="5"/>
      <c r="E2" s="5"/>
      <c r="F2" s="5"/>
      <c r="G2" s="5"/>
      <c r="H2" s="5"/>
      <c r="I2" s="5"/>
      <c r="K2" s="5"/>
      <c r="L2"/>
      <c r="M2"/>
      <c r="N2" s="5"/>
      <c r="O2" s="5"/>
      <c r="P2" s="5"/>
      <c r="Q2" s="5"/>
    </row>
    <row r="3" spans="1:17" ht="14.45">
      <c r="A3" s="5"/>
      <c r="B3" s="508" t="s">
        <v>37</v>
      </c>
      <c r="C3" s="508"/>
      <c r="D3" s="508"/>
      <c r="E3" s="508"/>
      <c r="F3" s="508"/>
      <c r="G3" s="508"/>
      <c r="H3" s="508"/>
      <c r="I3" s="508"/>
      <c r="K3" s="5"/>
      <c r="L3"/>
      <c r="M3"/>
      <c r="N3" s="5"/>
      <c r="O3" s="5"/>
      <c r="P3" s="5"/>
      <c r="Q3" s="5"/>
    </row>
    <row r="4" spans="1:17" ht="15" thickBot="1">
      <c r="A4" s="5"/>
      <c r="B4" s="313"/>
      <c r="C4" s="5"/>
      <c r="D4" s="5"/>
      <c r="E4" s="8"/>
      <c r="F4" s="389"/>
      <c r="G4" s="390"/>
      <c r="H4" s="390"/>
      <c r="I4" s="5"/>
      <c r="K4" s="5"/>
      <c r="L4"/>
      <c r="M4"/>
      <c r="N4" s="5"/>
      <c r="O4" s="5"/>
      <c r="P4" s="5"/>
      <c r="Q4" s="5"/>
    </row>
    <row r="5" spans="1:17" ht="19.899999999999999" customHeight="1" thickBot="1">
      <c r="A5" s="5"/>
      <c r="B5" s="71" t="s">
        <v>38</v>
      </c>
      <c r="C5" s="72" t="s">
        <v>39</v>
      </c>
      <c r="D5" s="73">
        <v>2020</v>
      </c>
      <c r="E5" s="73">
        <v>2021</v>
      </c>
      <c r="F5" s="73">
        <v>2022</v>
      </c>
      <c r="G5" s="73">
        <v>2023</v>
      </c>
      <c r="H5" s="411">
        <v>2024</v>
      </c>
      <c r="I5" s="74" t="s">
        <v>40</v>
      </c>
      <c r="K5" s="5"/>
      <c r="L5" s="73">
        <v>2023</v>
      </c>
      <c r="M5" s="398"/>
      <c r="N5" s="398"/>
      <c r="O5" s="398"/>
      <c r="P5" s="398"/>
      <c r="Q5" s="398"/>
    </row>
    <row r="6" spans="1:17" ht="19.899999999999999" customHeight="1">
      <c r="A6" s="5"/>
      <c r="B6" s="511" t="s">
        <v>41</v>
      </c>
      <c r="C6" s="388" t="s">
        <v>42</v>
      </c>
      <c r="D6" s="378">
        <v>655865</v>
      </c>
      <c r="E6" s="378">
        <v>696128</v>
      </c>
      <c r="F6" s="378">
        <v>697806</v>
      </c>
      <c r="G6" s="378"/>
      <c r="H6" s="379"/>
      <c r="I6" s="22"/>
      <c r="K6" s="5"/>
      <c r="L6" s="379">
        <v>723664</v>
      </c>
      <c r="M6" s="401"/>
      <c r="N6" s="401"/>
      <c r="O6" s="401"/>
      <c r="P6" s="401"/>
      <c r="Q6" s="398"/>
    </row>
    <row r="7" spans="1:17" ht="19.899999999999999" customHeight="1">
      <c r="A7" s="5"/>
      <c r="B7" s="511"/>
      <c r="C7" s="388" t="s">
        <v>43</v>
      </c>
      <c r="D7" s="378">
        <v>111911</v>
      </c>
      <c r="E7" s="378">
        <v>123016</v>
      </c>
      <c r="F7" s="378">
        <v>129765</v>
      </c>
      <c r="G7" s="378"/>
      <c r="H7" s="379"/>
      <c r="I7" s="22"/>
      <c r="K7" s="5"/>
      <c r="L7" s="379">
        <v>135958</v>
      </c>
      <c r="M7" s="401"/>
      <c r="N7" s="401"/>
      <c r="O7" s="401"/>
      <c r="P7" s="397"/>
      <c r="Q7" s="398"/>
    </row>
    <row r="8" spans="1:17" ht="19.899999999999999" customHeight="1">
      <c r="A8" s="5"/>
      <c r="B8" s="511"/>
      <c r="C8" s="388" t="s">
        <v>44</v>
      </c>
      <c r="D8" s="378">
        <v>27240</v>
      </c>
      <c r="E8" s="378">
        <v>27415</v>
      </c>
      <c r="F8" s="378">
        <v>25251</v>
      </c>
      <c r="G8" s="378"/>
      <c r="H8" s="379"/>
      <c r="I8" s="22"/>
      <c r="K8" s="5"/>
      <c r="L8" s="379">
        <v>26380</v>
      </c>
      <c r="M8" s="401"/>
      <c r="N8" s="401"/>
      <c r="O8" s="401"/>
      <c r="P8" s="397"/>
      <c r="Q8" s="398"/>
    </row>
    <row r="9" spans="1:17" ht="19.899999999999999" customHeight="1">
      <c r="A9" s="5"/>
      <c r="B9" s="511"/>
      <c r="C9" s="388" t="s">
        <v>45</v>
      </c>
      <c r="D9" s="378">
        <v>18398</v>
      </c>
      <c r="E9" s="378">
        <v>19977</v>
      </c>
      <c r="F9" s="378">
        <v>20115</v>
      </c>
      <c r="G9" s="378"/>
      <c r="H9" s="379"/>
      <c r="I9" s="22"/>
      <c r="K9" s="5"/>
      <c r="L9" s="379">
        <v>20237</v>
      </c>
      <c r="M9" s="401"/>
      <c r="N9" s="401"/>
      <c r="O9" s="401"/>
      <c r="P9" s="397"/>
      <c r="Q9" s="398"/>
    </row>
    <row r="10" spans="1:17" ht="19.899999999999999" customHeight="1">
      <c r="A10" s="5"/>
      <c r="B10" s="511"/>
      <c r="C10" s="388" t="s">
        <v>46</v>
      </c>
      <c r="D10" s="378">
        <v>17588</v>
      </c>
      <c r="E10" s="378">
        <v>19610</v>
      </c>
      <c r="F10" s="378">
        <v>18574</v>
      </c>
      <c r="G10" s="378"/>
      <c r="H10" s="379"/>
      <c r="I10" s="22"/>
      <c r="K10" s="5"/>
      <c r="L10" s="379">
        <v>18353</v>
      </c>
      <c r="M10" s="401"/>
      <c r="N10" s="401"/>
      <c r="O10" s="401"/>
      <c r="P10" s="397"/>
      <c r="Q10" s="398"/>
    </row>
    <row r="11" spans="1:17" ht="19.899999999999999" customHeight="1">
      <c r="A11" s="5"/>
      <c r="B11" s="511"/>
      <c r="C11" s="388" t="s">
        <v>47</v>
      </c>
      <c r="D11" s="378">
        <v>8008</v>
      </c>
      <c r="E11" s="378">
        <v>9526</v>
      </c>
      <c r="F11" s="378">
        <v>10649</v>
      </c>
      <c r="G11" s="378"/>
      <c r="H11" s="379"/>
      <c r="I11" s="22"/>
      <c r="K11" s="5"/>
      <c r="L11" s="379">
        <v>9447</v>
      </c>
      <c r="M11" s="401"/>
      <c r="N11" s="401"/>
      <c r="O11" s="401"/>
      <c r="P11" s="397"/>
      <c r="Q11" s="398"/>
    </row>
    <row r="12" spans="1:17" ht="19.899999999999999" customHeight="1">
      <c r="A12" s="5"/>
      <c r="B12" s="511"/>
      <c r="C12" s="388" t="s">
        <v>48</v>
      </c>
      <c r="D12" s="378">
        <v>6441</v>
      </c>
      <c r="E12" s="378">
        <v>8261</v>
      </c>
      <c r="F12" s="378">
        <v>7656</v>
      </c>
      <c r="G12" s="378"/>
      <c r="H12" s="379"/>
      <c r="I12" s="22"/>
      <c r="K12" s="5"/>
      <c r="L12" s="379">
        <v>7758</v>
      </c>
      <c r="M12" s="401"/>
      <c r="N12" s="401"/>
      <c r="O12" s="401"/>
      <c r="P12" s="397"/>
      <c r="Q12" s="398"/>
    </row>
    <row r="13" spans="1:17" ht="19.899999999999999" customHeight="1">
      <c r="A13" s="5"/>
      <c r="B13" s="511"/>
      <c r="C13" s="388" t="s">
        <v>49</v>
      </c>
      <c r="D13" s="378">
        <v>2100</v>
      </c>
      <c r="E13" s="378">
        <v>2657</v>
      </c>
      <c r="F13" s="378">
        <v>2826</v>
      </c>
      <c r="G13" s="378"/>
      <c r="H13" s="379"/>
      <c r="I13" s="22"/>
      <c r="K13" s="5"/>
      <c r="L13" s="379">
        <v>2566</v>
      </c>
      <c r="M13" s="401"/>
      <c r="N13" s="401"/>
      <c r="O13" s="401"/>
      <c r="P13" s="397"/>
      <c r="Q13" s="398"/>
    </row>
    <row r="14" spans="1:17" ht="19.899999999999999" customHeight="1" thickBot="1">
      <c r="A14" s="5"/>
      <c r="B14" s="512"/>
      <c r="C14" s="393" t="s">
        <v>50</v>
      </c>
      <c r="D14" s="372">
        <v>1100.8827571624906</v>
      </c>
      <c r="E14" s="372">
        <v>1150.355096567487</v>
      </c>
      <c r="F14" s="372">
        <v>694.00229376826417</v>
      </c>
      <c r="G14" s="372"/>
      <c r="H14" s="372"/>
      <c r="I14" s="380"/>
      <c r="K14" s="5"/>
      <c r="L14" s="372">
        <v>843.94750599477652</v>
      </c>
      <c r="M14" s="401"/>
      <c r="N14" s="401"/>
      <c r="O14" s="401"/>
      <c r="P14" s="397"/>
      <c r="Q14" s="398"/>
    </row>
    <row r="15" spans="1:17" ht="24.6" customHeight="1">
      <c r="A15" s="5"/>
      <c r="B15" s="509" t="s">
        <v>51</v>
      </c>
      <c r="C15" s="509"/>
      <c r="D15" s="509"/>
      <c r="E15" s="509"/>
      <c r="F15" s="509"/>
      <c r="G15" s="509"/>
      <c r="H15" s="509"/>
      <c r="I15" s="509"/>
      <c r="K15" s="5"/>
      <c r="L15"/>
      <c r="M15" s="399"/>
      <c r="N15" s="399"/>
      <c r="O15" s="399"/>
      <c r="P15" s="399"/>
      <c r="Q15" s="399"/>
    </row>
    <row r="16" spans="1:17" ht="15" customHeight="1">
      <c r="A16" s="5"/>
      <c r="B16" s="509"/>
      <c r="C16" s="509"/>
      <c r="D16" s="509"/>
      <c r="E16" s="509"/>
      <c r="F16" s="509"/>
      <c r="G16" s="509"/>
      <c r="H16" s="509"/>
      <c r="I16" s="509"/>
      <c r="K16" s="5"/>
      <c r="L16" s="401"/>
      <c r="M16" s="401"/>
      <c r="N16" s="401"/>
      <c r="O16" s="401"/>
      <c r="P16" s="401"/>
      <c r="Q16" s="399"/>
    </row>
    <row r="17" spans="1:21" ht="14.45">
      <c r="A17" s="5"/>
      <c r="B17" s="509" t="s">
        <v>52</v>
      </c>
      <c r="C17" s="509"/>
      <c r="D17" s="509"/>
      <c r="E17" s="509"/>
      <c r="F17" s="509"/>
      <c r="G17" s="509"/>
      <c r="H17" s="509"/>
      <c r="I17" s="509"/>
      <c r="K17" s="5"/>
      <c r="L17" s="401"/>
      <c r="M17" s="401"/>
      <c r="N17" s="401"/>
      <c r="O17" s="401"/>
      <c r="P17" s="401"/>
      <c r="Q17" s="399"/>
    </row>
    <row r="18" spans="1:21" ht="14.45">
      <c r="A18" s="5"/>
      <c r="B18" s="19"/>
      <c r="C18" s="19"/>
      <c r="D18" s="19"/>
      <c r="E18" s="19"/>
      <c r="F18" s="19"/>
      <c r="G18" s="19"/>
      <c r="H18" s="19"/>
      <c r="I18" s="19"/>
      <c r="K18" s="5"/>
      <c r="L18" s="401"/>
      <c r="M18" s="401"/>
      <c r="N18" s="401"/>
      <c r="O18" s="401"/>
      <c r="P18" s="401"/>
      <c r="Q18" s="399"/>
    </row>
    <row r="19" spans="1:21" ht="14.45">
      <c r="A19" s="5"/>
      <c r="B19" s="119" t="s">
        <v>53</v>
      </c>
      <c r="C19" s="20"/>
      <c r="D19" s="20"/>
      <c r="E19" s="20"/>
      <c r="F19" s="20"/>
      <c r="G19" s="20"/>
      <c r="H19" s="20"/>
      <c r="I19" s="20"/>
      <c r="K19" s="5"/>
      <c r="L19" s="401"/>
      <c r="M19" s="401"/>
      <c r="N19" s="401"/>
      <c r="O19" s="401"/>
      <c r="P19" s="401"/>
      <c r="Q19" s="5"/>
    </row>
    <row r="20" spans="1:21" ht="14.45">
      <c r="A20" s="5"/>
      <c r="B20" s="358" t="s">
        <v>54</v>
      </c>
      <c r="C20" s="357"/>
      <c r="D20" s="357"/>
      <c r="E20" s="357"/>
      <c r="F20" s="357"/>
      <c r="G20" s="357"/>
      <c r="H20" s="357"/>
      <c r="I20" s="357"/>
      <c r="K20" s="5"/>
      <c r="L20" s="401"/>
      <c r="M20" s="401"/>
      <c r="N20" s="401"/>
      <c r="O20" s="401"/>
      <c r="P20" s="401"/>
      <c r="Q20" s="5"/>
    </row>
    <row r="21" spans="1:21" ht="18.600000000000001" customHeight="1" thickBot="1">
      <c r="A21" s="5"/>
      <c r="B21" s="6"/>
      <c r="C21" s="5"/>
      <c r="D21" s="5"/>
      <c r="E21" s="5"/>
      <c r="F21" s="5"/>
      <c r="G21" s="5"/>
      <c r="H21" s="5"/>
      <c r="I21" s="5"/>
      <c r="K21" s="5"/>
      <c r="L21" s="401"/>
      <c r="M21" s="401"/>
      <c r="N21" s="401"/>
      <c r="O21" s="401"/>
      <c r="P21" s="401"/>
      <c r="Q21" s="5"/>
    </row>
    <row r="22" spans="1:21" ht="19.899999999999999" customHeight="1" thickBot="1">
      <c r="A22" s="5"/>
      <c r="B22" s="71" t="s">
        <v>38</v>
      </c>
      <c r="C22" s="72" t="s">
        <v>39</v>
      </c>
      <c r="D22" s="73">
        <v>2020</v>
      </c>
      <c r="E22" s="73">
        <v>2021</v>
      </c>
      <c r="F22" s="73">
        <v>2022</v>
      </c>
      <c r="G22" s="73">
        <v>2023</v>
      </c>
      <c r="H22" s="411"/>
      <c r="I22" s="74" t="s">
        <v>40</v>
      </c>
      <c r="K22" s="5"/>
      <c r="L22" s="73">
        <v>2023</v>
      </c>
      <c r="M22" s="401"/>
      <c r="N22" s="401"/>
      <c r="O22" s="401"/>
      <c r="P22" s="401"/>
      <c r="Q22" s="396"/>
    </row>
    <row r="23" spans="1:21" ht="19.899999999999999" customHeight="1">
      <c r="A23" s="5"/>
      <c r="B23" s="511" t="s">
        <v>41</v>
      </c>
      <c r="C23" s="388" t="s">
        <v>42</v>
      </c>
      <c r="D23" s="378">
        <v>347544</v>
      </c>
      <c r="E23" s="378">
        <v>365456</v>
      </c>
      <c r="F23" s="378">
        <v>364359</v>
      </c>
      <c r="G23" s="378"/>
      <c r="H23" s="379"/>
      <c r="I23" s="22"/>
      <c r="K23" s="5"/>
      <c r="L23" s="379">
        <v>390400</v>
      </c>
      <c r="M23" s="401"/>
      <c r="N23" s="401"/>
      <c r="O23" s="401"/>
      <c r="P23" s="401"/>
      <c r="Q23" s="396"/>
      <c r="R23" s="396"/>
      <c r="S23" s="396"/>
      <c r="T23" s="396"/>
      <c r="U23" s="396"/>
    </row>
    <row r="24" spans="1:21" ht="19.899999999999999" customHeight="1">
      <c r="A24" s="5"/>
      <c r="B24" s="511"/>
      <c r="C24" s="388" t="s">
        <v>43</v>
      </c>
      <c r="D24" s="378">
        <v>84690</v>
      </c>
      <c r="E24" s="378">
        <v>92953</v>
      </c>
      <c r="F24" s="378">
        <v>97371</v>
      </c>
      <c r="G24" s="378"/>
      <c r="H24" s="379"/>
      <c r="I24" s="22"/>
      <c r="K24" s="5"/>
      <c r="L24" s="379">
        <v>100185</v>
      </c>
      <c r="M24" s="401"/>
      <c r="N24" s="401"/>
      <c r="O24" s="401"/>
      <c r="P24" s="401"/>
      <c r="Q24" s="396"/>
      <c r="R24" s="396"/>
      <c r="S24" s="396"/>
      <c r="T24" s="396"/>
      <c r="U24" s="396"/>
    </row>
    <row r="25" spans="1:21" ht="19.899999999999999" customHeight="1">
      <c r="A25" s="5"/>
      <c r="B25" s="511"/>
      <c r="C25" s="388" t="s">
        <v>44</v>
      </c>
      <c r="D25" s="378">
        <v>15743</v>
      </c>
      <c r="E25" s="378">
        <v>15511</v>
      </c>
      <c r="F25" s="378">
        <v>13821</v>
      </c>
      <c r="G25" s="378"/>
      <c r="H25" s="379"/>
      <c r="I25" s="22"/>
      <c r="K25" s="5"/>
      <c r="L25" s="379">
        <v>14349</v>
      </c>
      <c r="M25" s="401"/>
      <c r="N25" s="401"/>
      <c r="O25" s="401"/>
      <c r="P25" s="401"/>
      <c r="Q25" s="396"/>
      <c r="R25" s="396"/>
      <c r="S25" s="396"/>
      <c r="T25" s="396"/>
      <c r="U25" s="396"/>
    </row>
    <row r="26" spans="1:21" ht="19.899999999999999" customHeight="1">
      <c r="A26" s="5"/>
      <c r="B26" s="511"/>
      <c r="C26" s="388" t="s">
        <v>45</v>
      </c>
      <c r="D26" s="378">
        <v>13437</v>
      </c>
      <c r="E26" s="378">
        <v>14828</v>
      </c>
      <c r="F26" s="378">
        <v>14707</v>
      </c>
      <c r="G26" s="378"/>
      <c r="H26" s="379"/>
      <c r="I26" s="22"/>
      <c r="K26" s="5"/>
      <c r="L26" s="379">
        <v>14566</v>
      </c>
      <c r="M26" s="401"/>
      <c r="N26" s="401"/>
      <c r="O26" s="401"/>
      <c r="P26" s="401"/>
      <c r="Q26" s="396"/>
      <c r="R26" s="396"/>
      <c r="S26" s="396"/>
      <c r="T26" s="396"/>
      <c r="U26" s="396"/>
    </row>
    <row r="27" spans="1:21" ht="19.899999999999999" customHeight="1">
      <c r="A27" s="5"/>
      <c r="B27" s="511"/>
      <c r="C27" s="388" t="s">
        <v>46</v>
      </c>
      <c r="D27" s="378">
        <v>11993</v>
      </c>
      <c r="E27" s="378">
        <v>13437</v>
      </c>
      <c r="F27" s="378">
        <v>11718</v>
      </c>
      <c r="G27" s="378"/>
      <c r="H27" s="379"/>
      <c r="I27" s="22"/>
      <c r="K27" s="5"/>
      <c r="L27" s="379">
        <v>10576</v>
      </c>
      <c r="M27" s="401"/>
      <c r="N27" s="401"/>
      <c r="O27" s="401"/>
      <c r="P27" s="396"/>
      <c r="Q27" s="396"/>
      <c r="R27" s="396"/>
      <c r="S27" s="396"/>
      <c r="T27" s="396"/>
      <c r="U27" s="396"/>
    </row>
    <row r="28" spans="1:21" ht="19.899999999999999" customHeight="1">
      <c r="A28" s="5"/>
      <c r="B28" s="511"/>
      <c r="C28" s="388" t="s">
        <v>47</v>
      </c>
      <c r="D28" s="378">
        <v>5567</v>
      </c>
      <c r="E28" s="378">
        <v>6946</v>
      </c>
      <c r="F28" s="378">
        <v>7627</v>
      </c>
      <c r="G28" s="378"/>
      <c r="H28" s="379"/>
      <c r="I28" s="22"/>
      <c r="K28" s="5"/>
      <c r="L28" s="379">
        <v>6551</v>
      </c>
      <c r="M28" s="401"/>
      <c r="N28" s="401"/>
      <c r="O28" s="401"/>
      <c r="P28" s="396"/>
      <c r="Q28" s="396"/>
      <c r="R28" s="396"/>
      <c r="S28" s="396"/>
      <c r="T28" s="396"/>
      <c r="U28" s="396"/>
    </row>
    <row r="29" spans="1:21" ht="19.899999999999999" customHeight="1">
      <c r="A29" s="5"/>
      <c r="B29" s="511"/>
      <c r="C29" s="388" t="s">
        <v>48</v>
      </c>
      <c r="D29" s="378">
        <v>4741</v>
      </c>
      <c r="E29" s="378">
        <v>6030</v>
      </c>
      <c r="F29" s="378">
        <v>5414</v>
      </c>
      <c r="G29" s="378"/>
      <c r="H29" s="379"/>
      <c r="I29" s="22"/>
      <c r="K29" s="5"/>
      <c r="L29" s="379">
        <v>5277</v>
      </c>
      <c r="M29" s="401"/>
      <c r="N29" s="401"/>
      <c r="O29" s="401"/>
      <c r="P29" s="396"/>
      <c r="Q29" s="396"/>
      <c r="R29" s="396"/>
      <c r="S29" s="396"/>
      <c r="T29" s="396"/>
      <c r="U29" s="396"/>
    </row>
    <row r="30" spans="1:21" ht="19.899999999999999" customHeight="1">
      <c r="A30" s="5"/>
      <c r="B30" s="511"/>
      <c r="C30" s="388" t="s">
        <v>49</v>
      </c>
      <c r="D30" s="378">
        <v>1359</v>
      </c>
      <c r="E30" s="378">
        <v>1786</v>
      </c>
      <c r="F30" s="378">
        <v>1825</v>
      </c>
      <c r="G30" s="378"/>
      <c r="H30" s="379"/>
      <c r="I30" s="22"/>
      <c r="K30" s="5"/>
      <c r="L30" s="379">
        <v>1590</v>
      </c>
      <c r="M30" s="401"/>
      <c r="N30" s="401"/>
      <c r="O30" s="401"/>
      <c r="P30" s="396"/>
      <c r="Q30" s="396"/>
      <c r="R30" s="396"/>
      <c r="S30" s="396"/>
      <c r="T30" s="396"/>
      <c r="U30" s="396"/>
    </row>
    <row r="31" spans="1:21" ht="19.899999999999999" customHeight="1" thickBot="1">
      <c r="A31" s="5"/>
      <c r="B31" s="512"/>
      <c r="C31" s="393" t="s">
        <v>50</v>
      </c>
      <c r="D31" s="372">
        <v>544.45501638651024</v>
      </c>
      <c r="E31" s="372">
        <v>613.8743764464225</v>
      </c>
      <c r="F31" s="372">
        <v>366.83139494177448</v>
      </c>
      <c r="G31" s="372"/>
      <c r="H31" s="372"/>
      <c r="I31" s="380"/>
      <c r="K31" s="5"/>
      <c r="L31" s="372">
        <v>464.30041652898126</v>
      </c>
      <c r="M31" s="401"/>
      <c r="N31" s="401"/>
      <c r="O31" s="401"/>
      <c r="P31" s="5"/>
      <c r="Q31" s="396"/>
      <c r="R31" s="396"/>
      <c r="S31" s="396"/>
      <c r="T31" s="396"/>
      <c r="U31" s="396"/>
    </row>
    <row r="32" spans="1:21" ht="14.45" customHeight="1">
      <c r="A32" s="5"/>
      <c r="B32" s="510" t="s">
        <v>51</v>
      </c>
      <c r="C32" s="510"/>
      <c r="D32" s="510"/>
      <c r="E32" s="510"/>
      <c r="F32" s="510"/>
      <c r="G32" s="510"/>
      <c r="H32" s="510"/>
      <c r="I32" s="510"/>
      <c r="K32" s="5"/>
      <c r="L32" s="402"/>
      <c r="M32" s="402"/>
      <c r="N32" s="402"/>
      <c r="O32" s="402"/>
      <c r="P32" s="402"/>
      <c r="Q32" s="400"/>
    </row>
    <row r="33" spans="1:23" ht="28.9" customHeight="1">
      <c r="A33" s="5"/>
      <c r="B33" s="510"/>
      <c r="C33" s="510"/>
      <c r="D33" s="510"/>
      <c r="E33" s="510"/>
      <c r="F33" s="510"/>
      <c r="G33" s="510"/>
      <c r="H33" s="510"/>
      <c r="I33" s="510"/>
      <c r="K33" s="5"/>
      <c r="L33"/>
      <c r="M33" s="400"/>
      <c r="N33" s="400"/>
      <c r="O33" s="400"/>
      <c r="P33" s="400"/>
      <c r="Q33" s="400"/>
    </row>
    <row r="34" spans="1:23" ht="14.45" customHeight="1">
      <c r="A34" s="5"/>
      <c r="B34" s="509" t="s">
        <v>52</v>
      </c>
      <c r="C34" s="509"/>
      <c r="D34" s="509"/>
      <c r="E34" s="509"/>
      <c r="F34" s="509"/>
      <c r="G34" s="509"/>
      <c r="H34" s="509"/>
      <c r="I34" s="509"/>
      <c r="K34" s="5"/>
      <c r="L34"/>
      <c r="M34" s="400"/>
      <c r="N34" s="400"/>
      <c r="O34" s="400"/>
      <c r="P34" s="400"/>
      <c r="Q34" s="400"/>
    </row>
    <row r="35" spans="1:23" ht="14.45">
      <c r="A35" s="5"/>
      <c r="B35" s="5"/>
      <c r="C35" s="5"/>
      <c r="D35" s="5"/>
      <c r="E35" s="5"/>
      <c r="F35" s="5"/>
      <c r="G35" s="5"/>
      <c r="H35" s="5"/>
      <c r="I35" s="5"/>
      <c r="K35" s="5"/>
      <c r="L35"/>
      <c r="M35" s="400"/>
      <c r="N35" s="400"/>
      <c r="O35" s="400"/>
      <c r="P35" s="400"/>
      <c r="Q35" s="400"/>
    </row>
    <row r="36" spans="1:23" ht="14.45">
      <c r="A36" s="5"/>
      <c r="B36" s="119" t="s">
        <v>55</v>
      </c>
      <c r="C36" s="5"/>
      <c r="D36" s="5"/>
      <c r="E36" s="5"/>
      <c r="F36" s="5"/>
      <c r="G36" s="5"/>
      <c r="H36" s="5"/>
      <c r="I36" s="5"/>
      <c r="K36" s="5"/>
      <c r="L36"/>
      <c r="M36" s="400"/>
      <c r="N36" s="400"/>
      <c r="O36" s="400"/>
      <c r="P36" s="400"/>
      <c r="Q36" s="400"/>
    </row>
    <row r="37" spans="1:23" ht="14.45">
      <c r="A37" s="5"/>
      <c r="B37" s="358" t="s">
        <v>56</v>
      </c>
      <c r="C37" s="357"/>
      <c r="D37" s="357"/>
      <c r="E37" s="357"/>
      <c r="F37" s="357"/>
      <c r="G37" s="357"/>
      <c r="H37" s="357"/>
      <c r="I37" s="357"/>
      <c r="K37" s="5"/>
      <c r="L37"/>
      <c r="M37" s="400"/>
      <c r="N37" s="400"/>
      <c r="O37" s="400"/>
      <c r="P37" s="400"/>
      <c r="Q37" s="400"/>
    </row>
    <row r="38" spans="1:23" ht="15" thickBot="1">
      <c r="A38" s="5"/>
      <c r="B38" s="6"/>
      <c r="C38" s="5"/>
      <c r="D38" s="5"/>
      <c r="E38" s="5"/>
      <c r="F38" s="5"/>
      <c r="G38" s="5"/>
      <c r="H38" s="5"/>
      <c r="I38" s="5"/>
      <c r="K38" s="5"/>
      <c r="L38"/>
      <c r="M38" s="400"/>
      <c r="N38" s="400"/>
      <c r="O38" s="400"/>
      <c r="P38" s="400"/>
      <c r="Q38" s="400"/>
    </row>
    <row r="39" spans="1:23" ht="19.899999999999999" customHeight="1" thickBot="1">
      <c r="A39" s="5"/>
      <c r="B39" s="71" t="s">
        <v>38</v>
      </c>
      <c r="C39" s="72" t="s">
        <v>39</v>
      </c>
      <c r="D39" s="73">
        <v>2020</v>
      </c>
      <c r="E39" s="73">
        <v>2021</v>
      </c>
      <c r="F39" s="73">
        <v>2022</v>
      </c>
      <c r="G39" s="73">
        <v>2023</v>
      </c>
      <c r="H39" s="411"/>
      <c r="I39" s="74" t="s">
        <v>40</v>
      </c>
      <c r="K39" s="5"/>
      <c r="L39" s="73">
        <v>2023</v>
      </c>
      <c r="M39" s="400"/>
      <c r="N39" s="400"/>
      <c r="O39" s="400"/>
      <c r="P39" s="400"/>
      <c r="Q39" s="400"/>
    </row>
    <row r="40" spans="1:23" ht="19.899999999999999" customHeight="1">
      <c r="A40" s="5"/>
      <c r="B40" s="511" t="s">
        <v>41</v>
      </c>
      <c r="C40" s="388" t="s">
        <v>42</v>
      </c>
      <c r="D40" s="378">
        <v>308321</v>
      </c>
      <c r="E40" s="378">
        <v>330672</v>
      </c>
      <c r="F40" s="378">
        <v>333448</v>
      </c>
      <c r="G40" s="378"/>
      <c r="H40" s="379"/>
      <c r="I40" s="22"/>
      <c r="K40" s="5"/>
      <c r="L40" s="379">
        <v>333264</v>
      </c>
      <c r="M40" s="401"/>
      <c r="N40" s="401"/>
      <c r="O40" s="401"/>
      <c r="P40" s="398"/>
      <c r="Q40" s="398"/>
      <c r="R40" s="150"/>
      <c r="S40" s="150"/>
      <c r="T40" s="150"/>
      <c r="U40" s="150"/>
      <c r="V40" s="150"/>
      <c r="W40" s="150"/>
    </row>
    <row r="41" spans="1:23" ht="19.899999999999999" customHeight="1">
      <c r="A41" s="5"/>
      <c r="B41" s="511"/>
      <c r="C41" s="388" t="s">
        <v>43</v>
      </c>
      <c r="D41" s="378">
        <v>27221</v>
      </c>
      <c r="E41" s="378">
        <v>30062</v>
      </c>
      <c r="F41" s="378">
        <v>32394</v>
      </c>
      <c r="G41" s="378"/>
      <c r="H41" s="379"/>
      <c r="I41" s="22"/>
      <c r="K41" s="5"/>
      <c r="L41" s="379">
        <v>35773</v>
      </c>
      <c r="M41" s="401"/>
      <c r="N41" s="401"/>
      <c r="O41" s="401"/>
      <c r="P41" s="398"/>
      <c r="Q41" s="398"/>
      <c r="R41" s="150"/>
      <c r="S41" s="150"/>
      <c r="T41" s="150"/>
      <c r="U41" s="150"/>
      <c r="V41" s="150"/>
      <c r="W41" s="150"/>
    </row>
    <row r="42" spans="1:23" ht="19.899999999999999" customHeight="1">
      <c r="A42" s="5"/>
      <c r="B42" s="511"/>
      <c r="C42" s="388" t="s">
        <v>44</v>
      </c>
      <c r="D42" s="378">
        <v>11497</v>
      </c>
      <c r="E42" s="378">
        <v>11903</v>
      </c>
      <c r="F42" s="378">
        <v>11429</v>
      </c>
      <c r="G42" s="378"/>
      <c r="H42" s="379"/>
      <c r="I42" s="22"/>
      <c r="K42" s="5"/>
      <c r="L42" s="379">
        <v>12030</v>
      </c>
      <c r="M42" s="401"/>
      <c r="N42" s="401"/>
      <c r="O42" s="401"/>
      <c r="P42" s="398"/>
      <c r="Q42" s="398"/>
      <c r="R42" s="150"/>
      <c r="S42" s="150"/>
      <c r="T42" s="150"/>
      <c r="U42" s="150"/>
      <c r="V42" s="150"/>
      <c r="W42" s="150"/>
    </row>
    <row r="43" spans="1:23" ht="19.899999999999999" customHeight="1">
      <c r="A43" s="5"/>
      <c r="B43" s="511"/>
      <c r="C43" s="388" t="s">
        <v>45</v>
      </c>
      <c r="D43" s="378">
        <v>4961</v>
      </c>
      <c r="E43" s="378">
        <v>5149</v>
      </c>
      <c r="F43" s="378">
        <v>5408</v>
      </c>
      <c r="G43" s="378"/>
      <c r="H43" s="379"/>
      <c r="I43" s="22"/>
      <c r="K43" s="5"/>
      <c r="L43" s="379">
        <v>5671</v>
      </c>
      <c r="M43" s="401"/>
      <c r="N43" s="401"/>
      <c r="O43" s="401"/>
      <c r="P43" s="398"/>
      <c r="Q43" s="398"/>
      <c r="R43" s="150"/>
      <c r="S43" s="150"/>
      <c r="T43" s="150"/>
      <c r="U43" s="150"/>
      <c r="V43" s="150"/>
      <c r="W43" s="150"/>
    </row>
    <row r="44" spans="1:23" ht="19.899999999999999" customHeight="1">
      <c r="A44" s="5"/>
      <c r="B44" s="511"/>
      <c r="C44" s="388" t="s">
        <v>46</v>
      </c>
      <c r="D44" s="378">
        <v>5595</v>
      </c>
      <c r="E44" s="378">
        <v>6173</v>
      </c>
      <c r="F44" s="378">
        <v>6856</v>
      </c>
      <c r="G44" s="378"/>
      <c r="H44" s="379"/>
      <c r="I44" s="22"/>
      <c r="K44" s="5"/>
      <c r="L44" s="379">
        <v>7778</v>
      </c>
      <c r="M44" s="401"/>
      <c r="N44" s="401"/>
      <c r="O44" s="401"/>
      <c r="P44" s="398"/>
      <c r="Q44" s="398"/>
      <c r="R44" s="150"/>
      <c r="S44" s="150"/>
      <c r="T44" s="150"/>
      <c r="U44" s="150"/>
      <c r="V44" s="150"/>
      <c r="W44" s="150"/>
    </row>
    <row r="45" spans="1:23" ht="19.899999999999999" customHeight="1">
      <c r="A45" s="5"/>
      <c r="B45" s="511"/>
      <c r="C45" s="388" t="s">
        <v>47</v>
      </c>
      <c r="D45" s="378">
        <v>2440</v>
      </c>
      <c r="E45" s="378">
        <v>2580</v>
      </c>
      <c r="F45" s="378">
        <v>3022</v>
      </c>
      <c r="G45" s="378"/>
      <c r="H45" s="379"/>
      <c r="I45" s="22"/>
      <c r="K45" s="5"/>
      <c r="L45" s="379">
        <v>2896</v>
      </c>
      <c r="M45" s="401"/>
      <c r="N45" s="401"/>
      <c r="O45" s="401"/>
      <c r="P45" s="398"/>
      <c r="Q45" s="398"/>
      <c r="R45" s="150"/>
      <c r="S45" s="150"/>
      <c r="T45" s="150"/>
      <c r="U45" s="150"/>
      <c r="V45" s="150"/>
      <c r="W45" s="150"/>
    </row>
    <row r="46" spans="1:23" ht="19.899999999999999" customHeight="1">
      <c r="A46" s="5"/>
      <c r="B46" s="511"/>
      <c r="C46" s="388" t="s">
        <v>48</v>
      </c>
      <c r="D46" s="378">
        <v>1699</v>
      </c>
      <c r="E46" s="378">
        <v>2230</v>
      </c>
      <c r="F46" s="378">
        <v>2243</v>
      </c>
      <c r="G46" s="378"/>
      <c r="H46" s="379"/>
      <c r="I46" s="22"/>
      <c r="K46" s="5"/>
      <c r="L46" s="379">
        <v>2480</v>
      </c>
      <c r="M46" s="401"/>
      <c r="N46" s="401"/>
      <c r="O46" s="401"/>
      <c r="P46" s="398"/>
      <c r="Q46" s="398"/>
      <c r="R46" s="150"/>
      <c r="S46" s="150"/>
      <c r="T46" s="150"/>
      <c r="U46" s="150"/>
      <c r="V46" s="150"/>
      <c r="W46" s="150"/>
    </row>
    <row r="47" spans="1:23" ht="19.899999999999999" customHeight="1">
      <c r="A47" s="5"/>
      <c r="B47" s="511"/>
      <c r="C47" s="388" t="s">
        <v>49</v>
      </c>
      <c r="D47" s="378">
        <v>741</v>
      </c>
      <c r="E47" s="378">
        <v>871</v>
      </c>
      <c r="F47" s="378">
        <v>1000</v>
      </c>
      <c r="G47" s="378"/>
      <c r="H47" s="379"/>
      <c r="I47" s="22"/>
      <c r="K47" s="5"/>
      <c r="L47" s="379">
        <v>975</v>
      </c>
      <c r="M47" s="401"/>
      <c r="N47" s="401"/>
      <c r="O47" s="401"/>
      <c r="P47" s="398"/>
      <c r="Q47" s="398"/>
      <c r="R47" s="150"/>
      <c r="S47" s="150"/>
      <c r="T47" s="150"/>
      <c r="U47" s="150"/>
      <c r="V47" s="150"/>
      <c r="W47" s="150"/>
    </row>
    <row r="48" spans="1:23" ht="19.899999999999999" customHeight="1" thickBot="1">
      <c r="A48" s="5"/>
      <c r="B48" s="512"/>
      <c r="C48" s="393" t="s">
        <v>50</v>
      </c>
      <c r="D48" s="372">
        <v>556.42774077598051</v>
      </c>
      <c r="E48" s="372">
        <v>536.48072012106456</v>
      </c>
      <c r="F48" s="372">
        <v>327.17089882648963</v>
      </c>
      <c r="G48" s="372"/>
      <c r="H48" s="372"/>
      <c r="I48" s="380"/>
      <c r="K48" s="5"/>
      <c r="L48" s="372">
        <v>379.64708946579532</v>
      </c>
      <c r="M48" s="401"/>
      <c r="N48" s="401"/>
      <c r="O48" s="401"/>
      <c r="P48" s="398"/>
      <c r="Q48" s="398"/>
      <c r="R48" s="150"/>
      <c r="S48" s="150"/>
      <c r="T48" s="150"/>
      <c r="U48" s="150"/>
      <c r="V48" s="150"/>
      <c r="W48" s="150"/>
    </row>
    <row r="49" spans="1:18" ht="13.15" customHeight="1">
      <c r="A49" s="5"/>
      <c r="B49" s="510" t="s">
        <v>51</v>
      </c>
      <c r="C49" s="510"/>
      <c r="D49" s="510"/>
      <c r="E49" s="510"/>
      <c r="F49" s="510"/>
      <c r="G49" s="510"/>
      <c r="H49" s="510"/>
      <c r="I49" s="510"/>
      <c r="K49" s="5"/>
      <c r="L49" s="5"/>
      <c r="M49" s="5"/>
      <c r="N49" s="5"/>
      <c r="O49" s="5"/>
      <c r="P49" s="5"/>
      <c r="Q49" s="5"/>
    </row>
    <row r="50" spans="1:18" ht="28.9" customHeight="1">
      <c r="A50" s="5"/>
      <c r="B50" s="510"/>
      <c r="C50" s="510"/>
      <c r="D50" s="510"/>
      <c r="E50" s="510"/>
      <c r="F50" s="510"/>
      <c r="G50" s="510"/>
      <c r="H50" s="510"/>
      <c r="I50" s="510"/>
      <c r="K50" s="5"/>
      <c r="L50" s="5"/>
      <c r="M50" s="13"/>
      <c r="N50" s="13"/>
      <c r="O50" s="13"/>
      <c r="P50" s="13"/>
      <c r="Q50" s="13"/>
    </row>
    <row r="51" spans="1:18" s="154" customFormat="1">
      <c r="A51" s="28"/>
      <c r="B51" s="509" t="s">
        <v>52</v>
      </c>
      <c r="C51" s="509"/>
      <c r="D51" s="509"/>
      <c r="E51" s="509"/>
      <c r="F51" s="509"/>
      <c r="G51" s="509"/>
      <c r="H51" s="509"/>
      <c r="I51" s="509"/>
      <c r="J51" s="28"/>
      <c r="K51" s="28"/>
      <c r="L51" s="28"/>
      <c r="M51" s="403"/>
      <c r="N51" s="403"/>
      <c r="O51" s="403"/>
      <c r="P51" s="403"/>
      <c r="Q51" s="403"/>
    </row>
    <row r="52" spans="1:18">
      <c r="A52" s="5"/>
      <c r="B52" s="5"/>
      <c r="C52" s="5"/>
      <c r="D52" s="5"/>
      <c r="E52" s="5"/>
      <c r="F52" s="5"/>
      <c r="G52" s="5"/>
      <c r="H52" s="5"/>
      <c r="I52" s="5"/>
      <c r="K52" s="5"/>
      <c r="M52" s="13"/>
      <c r="N52" s="13"/>
      <c r="O52" s="13"/>
      <c r="P52" s="13"/>
      <c r="Q52" s="13"/>
    </row>
    <row r="53" spans="1:18">
      <c r="M53" s="13"/>
      <c r="N53" s="13"/>
      <c r="O53" s="13"/>
      <c r="P53" s="13"/>
      <c r="Q53" s="13"/>
    </row>
    <row r="54" spans="1:18">
      <c r="D54" s="149"/>
      <c r="E54" s="149"/>
      <c r="F54" s="149"/>
      <c r="G54" s="149"/>
      <c r="H54" s="149"/>
      <c r="M54" s="13"/>
      <c r="N54" s="13"/>
      <c r="O54" s="13"/>
      <c r="P54" s="13"/>
      <c r="Q54" s="13"/>
    </row>
    <row r="55" spans="1:18">
      <c r="C55" s="149"/>
      <c r="D55" s="149"/>
      <c r="E55" s="149"/>
      <c r="F55" s="149"/>
      <c r="G55" s="149"/>
      <c r="H55" s="149"/>
      <c r="M55" s="13"/>
      <c r="N55" s="13"/>
      <c r="O55" s="13"/>
      <c r="P55" s="13"/>
      <c r="Q55" s="13"/>
    </row>
    <row r="56" spans="1:18">
      <c r="C56" s="149"/>
      <c r="D56" s="149"/>
      <c r="E56" s="149"/>
      <c r="F56" s="149"/>
      <c r="G56" s="149"/>
      <c r="H56" s="149"/>
      <c r="M56" s="13"/>
      <c r="N56" s="13"/>
      <c r="O56" s="13"/>
      <c r="P56" s="13"/>
      <c r="Q56" s="13"/>
    </row>
    <row r="57" spans="1:18">
      <c r="C57" s="149"/>
      <c r="D57" s="149"/>
      <c r="E57" s="149"/>
      <c r="F57" s="149"/>
      <c r="G57" s="149"/>
      <c r="H57" s="149"/>
      <c r="M57" s="13"/>
      <c r="N57" s="13"/>
      <c r="O57" s="13"/>
      <c r="P57" s="13"/>
      <c r="Q57" s="13"/>
    </row>
    <row r="58" spans="1:18">
      <c r="C58" s="149"/>
      <c r="D58" s="149"/>
      <c r="E58" s="149"/>
      <c r="F58" s="149"/>
      <c r="G58" s="149"/>
      <c r="H58" s="149"/>
      <c r="M58" s="13"/>
      <c r="N58" s="13"/>
      <c r="O58" s="13"/>
      <c r="P58" s="13"/>
      <c r="Q58" s="13"/>
    </row>
    <row r="59" spans="1:18">
      <c r="C59" s="149"/>
      <c r="D59" s="149"/>
      <c r="E59" s="149"/>
      <c r="F59" s="149"/>
      <c r="G59" s="149"/>
      <c r="H59" s="149"/>
      <c r="M59" s="13"/>
      <c r="N59" s="13"/>
      <c r="O59" s="13"/>
      <c r="P59" s="13"/>
      <c r="Q59" s="13"/>
    </row>
    <row r="60" spans="1:18">
      <c r="C60" s="149"/>
      <c r="D60" s="149"/>
      <c r="E60" s="149"/>
      <c r="F60" s="149"/>
      <c r="G60" s="149"/>
      <c r="H60" s="149"/>
    </row>
    <row r="61" spans="1:18">
      <c r="C61" s="149"/>
      <c r="D61" s="149"/>
      <c r="E61" s="149"/>
      <c r="F61" s="149"/>
      <c r="G61" s="149"/>
      <c r="H61" s="149"/>
      <c r="N61" s="156"/>
      <c r="O61" s="156"/>
      <c r="P61" s="156"/>
      <c r="Q61" s="156"/>
      <c r="R61" s="156"/>
    </row>
    <row r="62" spans="1:18">
      <c r="C62" s="149"/>
      <c r="D62" s="149"/>
      <c r="E62" s="149"/>
      <c r="F62" s="149"/>
      <c r="G62" s="149"/>
      <c r="H62" s="149"/>
      <c r="N62" s="156"/>
      <c r="O62" s="156"/>
      <c r="P62" s="156"/>
      <c r="Q62" s="156"/>
      <c r="R62" s="156"/>
    </row>
    <row r="63" spans="1:18">
      <c r="C63" s="149"/>
      <c r="D63" s="149"/>
      <c r="E63" s="149"/>
      <c r="F63" s="149"/>
      <c r="G63" s="149"/>
      <c r="H63" s="149"/>
      <c r="N63" s="156"/>
      <c r="O63" s="156"/>
      <c r="P63" s="156"/>
      <c r="Q63" s="156"/>
      <c r="R63" s="156"/>
    </row>
    <row r="64" spans="1:18">
      <c r="D64" s="149"/>
      <c r="E64" s="149"/>
      <c r="F64" s="149"/>
      <c r="G64" s="149"/>
      <c r="H64" s="149"/>
    </row>
    <row r="65" spans="4:14">
      <c r="D65" s="149"/>
      <c r="E65" s="149"/>
      <c r="F65" s="149"/>
      <c r="G65" s="149"/>
      <c r="H65" s="149"/>
      <c r="N65" s="149"/>
    </row>
    <row r="66" spans="4:14">
      <c r="D66" s="149"/>
      <c r="E66" s="149"/>
      <c r="F66" s="149"/>
      <c r="G66" s="149"/>
      <c r="H66" s="149"/>
    </row>
    <row r="67" spans="4:14">
      <c r="D67" s="149"/>
      <c r="E67" s="149"/>
      <c r="F67" s="149"/>
      <c r="G67" s="149"/>
      <c r="H67" s="149"/>
    </row>
    <row r="68" spans="4:14">
      <c r="D68" s="149"/>
      <c r="E68" s="149"/>
      <c r="F68" s="149"/>
      <c r="G68" s="149"/>
      <c r="H68" s="149"/>
    </row>
    <row r="69" spans="4:14">
      <c r="D69" s="149"/>
      <c r="E69" s="149"/>
      <c r="F69" s="149"/>
      <c r="G69" s="149"/>
      <c r="H69" s="149"/>
    </row>
    <row r="70" spans="4:14">
      <c r="D70" s="149"/>
      <c r="E70" s="149"/>
      <c r="F70" s="149"/>
      <c r="G70" s="149"/>
      <c r="H70" s="149"/>
    </row>
    <row r="71" spans="4:14">
      <c r="D71" s="149"/>
      <c r="E71" s="149"/>
      <c r="F71" s="149"/>
      <c r="G71" s="149"/>
      <c r="H71" s="149"/>
    </row>
    <row r="72" spans="4:14">
      <c r="D72" s="149"/>
      <c r="E72" s="149"/>
      <c r="F72" s="149"/>
      <c r="G72" s="149"/>
      <c r="H72" s="149"/>
    </row>
    <row r="73" spans="4:14">
      <c r="D73" s="149"/>
      <c r="E73" s="149"/>
      <c r="F73" s="149"/>
      <c r="G73" s="149"/>
      <c r="H73" s="149"/>
    </row>
  </sheetData>
  <mergeCells count="10">
    <mergeCell ref="B3:I3"/>
    <mergeCell ref="B51:I51"/>
    <mergeCell ref="B49:I50"/>
    <mergeCell ref="B15:I16"/>
    <mergeCell ref="B32:I33"/>
    <mergeCell ref="B6:B14"/>
    <mergeCell ref="B23:B31"/>
    <mergeCell ref="B40:B48"/>
    <mergeCell ref="B17:I17"/>
    <mergeCell ref="B34:I34"/>
  </mergeCells>
  <pageMargins left="0.7" right="0.7" top="0.75" bottom="0.75" header="0.3" footer="0.3"/>
  <pageSetup scale="32" orientation="portrait" r:id="rId1"/>
  <rowBreaks count="2" manualBreakCount="2">
    <brk id="17" max="16383" man="1"/>
    <brk id="34" max="16383" man="1"/>
  </rowBreaks>
  <extLst>
    <ext xmlns:x14="http://schemas.microsoft.com/office/spreadsheetml/2009/9/main" uri="{05C60535-1F16-4fd2-B633-F4F36F0B64E0}">
      <x14:sparklineGroups xmlns:xm="http://schemas.microsoft.com/office/excel/2006/main">
        <x14:sparklineGroup displayEmptyCellsAs="gap" markers="1" first="1" last="1" xr2:uid="{00000000-0003-0000-0500-000000000000}">
          <x14:colorSeries theme="4" tint="-0.249977111117893"/>
          <x14:colorNegative rgb="FFD00000"/>
          <x14:colorAxis rgb="FF000000"/>
          <x14:colorMarkers rgb="FFD00000"/>
          <x14:colorFirst rgb="FFD00000"/>
          <x14:colorLast rgb="FFD00000"/>
          <x14:colorHigh rgb="FFD00000"/>
          <x14:colorLow rgb="FFD00000"/>
          <x14:sparklines>
            <x14:sparkline>
              <xm:f>'1.Premium Income'!D14:G14</xm:f>
              <xm:sqref>I14</xm:sqref>
            </x14:sparkline>
          </x14:sparklines>
        </x14:sparklineGroup>
        <x14:sparklineGroup displayEmptyCellsAs="gap" markers="1" first="1" last="1" xr2:uid="{00000000-0003-0000-0500-000001000000}">
          <x14:colorSeries theme="4" tint="-0.249977111117893"/>
          <x14:colorNegative rgb="FFD00000"/>
          <x14:colorAxis rgb="FF000000"/>
          <x14:colorMarkers rgb="FFD00000"/>
          <x14:colorFirst rgb="FFD00000"/>
          <x14:colorLast rgb="FFD00000"/>
          <x14:colorHigh rgb="FFD00000"/>
          <x14:colorLow rgb="FFD00000"/>
          <x14:sparklines>
            <x14:sparkline>
              <xm:f>'1.Premium Income'!D31:G31</xm:f>
              <xm:sqref>I31</xm:sqref>
            </x14:sparkline>
          </x14:sparklines>
        </x14:sparklineGroup>
        <x14:sparklineGroup displayEmptyCellsAs="gap" markers="1" first="1" last="1" xr2:uid="{00000000-0003-0000-0500-000002000000}">
          <x14:colorSeries theme="4" tint="-0.249977111117893"/>
          <x14:colorNegative rgb="FFD00000"/>
          <x14:colorAxis rgb="FF000000"/>
          <x14:colorMarkers rgb="FFD00000"/>
          <x14:colorFirst rgb="FFD00000"/>
          <x14:colorLast rgb="FFD00000"/>
          <x14:colorHigh rgb="FFD00000"/>
          <x14:colorLow rgb="FFD00000"/>
          <x14:sparklines>
            <x14:sparkline>
              <xm:f>'1.Premium Income'!D46:G46</xm:f>
              <xm:sqref>I46</xm:sqref>
            </x14:sparkline>
          </x14:sparklines>
        </x14:sparklineGroup>
        <x14:sparklineGroup displayEmptyCellsAs="gap" markers="1" first="1" last="1" xr2:uid="{00000000-0003-0000-0500-000003000000}">
          <x14:colorSeries theme="4" tint="-0.249977111117893"/>
          <x14:colorNegative rgb="FFD00000"/>
          <x14:colorAxis rgb="FF000000"/>
          <x14:colorMarkers rgb="FFD00000"/>
          <x14:colorFirst rgb="FFD00000"/>
          <x14:colorLast rgb="FFD00000"/>
          <x14:colorHigh rgb="FFD00000"/>
          <x14:colorLow rgb="FFD00000"/>
          <x14:sparklines>
            <x14:sparkline>
              <xm:f>'1.Premium Income'!D23:G23</xm:f>
              <xm:sqref>I23</xm:sqref>
            </x14:sparkline>
          </x14:sparklines>
        </x14:sparklineGroup>
        <x14:sparklineGroup displayEmptyCellsAs="gap" markers="1" first="1" last="1" xr2:uid="{00000000-0003-0000-0500-000004000000}">
          <x14:colorSeries theme="4" tint="-0.249977111117893"/>
          <x14:colorNegative rgb="FFD00000"/>
          <x14:colorAxis rgb="FF000000"/>
          <x14:colorMarkers rgb="FFD00000"/>
          <x14:colorFirst rgb="FFD00000"/>
          <x14:colorLast rgb="FFD00000"/>
          <x14:colorHigh rgb="FFD00000"/>
          <x14:colorLow rgb="FFD00000"/>
          <x14:sparklines>
            <x14:sparkline>
              <xm:f>'1.Premium Income'!D24:G24</xm:f>
              <xm:sqref>I24</xm:sqref>
            </x14:sparkline>
          </x14:sparklines>
        </x14:sparklineGroup>
        <x14:sparklineGroup displayEmptyCellsAs="gap" markers="1" first="1" last="1" xr2:uid="{00000000-0003-0000-0500-000005000000}">
          <x14:colorSeries theme="4" tint="-0.249977111117893"/>
          <x14:colorNegative rgb="FFD00000"/>
          <x14:colorAxis rgb="FF000000"/>
          <x14:colorMarkers rgb="FFD00000"/>
          <x14:colorFirst rgb="FFD00000"/>
          <x14:colorLast rgb="FFD00000"/>
          <x14:colorHigh rgb="FFD00000"/>
          <x14:colorLow rgb="FFD00000"/>
          <x14:sparklines>
            <x14:sparkline>
              <xm:f>'1.Premium Income'!D25:G25</xm:f>
              <xm:sqref>I25</xm:sqref>
            </x14:sparkline>
          </x14:sparklines>
        </x14:sparklineGroup>
        <x14:sparklineGroup displayEmptyCellsAs="gap" markers="1" first="1" last="1" xr2:uid="{00000000-0003-0000-0500-000006000000}">
          <x14:colorSeries theme="4" tint="-0.249977111117893"/>
          <x14:colorNegative rgb="FFD00000"/>
          <x14:colorAxis rgb="FF000000"/>
          <x14:colorMarkers rgb="FFD00000"/>
          <x14:colorFirst rgb="FFD00000"/>
          <x14:colorLast rgb="FFD00000"/>
          <x14:colorHigh rgb="FFD00000"/>
          <x14:colorLow rgb="FFD00000"/>
          <x14:sparklines>
            <x14:sparkline>
              <xm:f>'1.Premium Income'!D26:G26</xm:f>
              <xm:sqref>I26</xm:sqref>
            </x14:sparkline>
          </x14:sparklines>
        </x14:sparklineGroup>
        <x14:sparklineGroup displayEmptyCellsAs="gap" markers="1" first="1" last="1" xr2:uid="{00000000-0003-0000-0500-000007000000}">
          <x14:colorSeries theme="4" tint="-0.249977111117893"/>
          <x14:colorNegative rgb="FFD00000"/>
          <x14:colorAxis rgb="FF000000"/>
          <x14:colorMarkers rgb="FFD00000"/>
          <x14:colorFirst rgb="FFD00000"/>
          <x14:colorLast rgb="FFD00000"/>
          <x14:colorHigh rgb="FFD00000"/>
          <x14:colorLow rgb="FFD00000"/>
          <x14:sparklines>
            <x14:sparkline>
              <xm:f>'1.Premium Income'!D27:G27</xm:f>
              <xm:sqref>I27</xm:sqref>
            </x14:sparkline>
          </x14:sparklines>
        </x14:sparklineGroup>
        <x14:sparklineGroup displayEmptyCellsAs="gap" markers="1" first="1" last="1" xr2:uid="{00000000-0003-0000-0500-000008000000}">
          <x14:colorSeries theme="4" tint="-0.249977111117893"/>
          <x14:colorNegative rgb="FFD00000"/>
          <x14:colorAxis rgb="FF000000"/>
          <x14:colorMarkers rgb="FFD00000"/>
          <x14:colorFirst rgb="FFD00000"/>
          <x14:colorLast rgb="FFD00000"/>
          <x14:colorHigh rgb="FFD00000"/>
          <x14:colorLow rgb="FFD00000"/>
          <x14:sparklines>
            <x14:sparkline>
              <xm:f>'1.Premium Income'!D28:G28</xm:f>
              <xm:sqref>I28</xm:sqref>
            </x14:sparkline>
          </x14:sparklines>
        </x14:sparklineGroup>
        <x14:sparklineGroup displayEmptyCellsAs="gap" markers="1" first="1" last="1" xr2:uid="{00000000-0003-0000-0500-000009000000}">
          <x14:colorSeries theme="4" tint="-0.249977111117893"/>
          <x14:colorNegative rgb="FFD00000"/>
          <x14:colorAxis rgb="FF000000"/>
          <x14:colorMarkers rgb="FFD00000"/>
          <x14:colorFirst rgb="FFD00000"/>
          <x14:colorLast rgb="FFD00000"/>
          <x14:colorHigh rgb="FFD00000"/>
          <x14:colorLow rgb="FFD00000"/>
          <x14:sparklines>
            <x14:sparkline>
              <xm:f>'1.Premium Income'!D29:G29</xm:f>
              <xm:sqref>I29</xm:sqref>
            </x14:sparkline>
          </x14:sparklines>
        </x14:sparklineGroup>
        <x14:sparklineGroup displayEmptyCellsAs="gap" markers="1" first="1" last="1" xr2:uid="{00000000-0003-0000-0500-00000A000000}">
          <x14:colorSeries theme="4" tint="-0.249977111117893"/>
          <x14:colorNegative rgb="FFD00000"/>
          <x14:colorAxis rgb="FF000000"/>
          <x14:colorMarkers rgb="FFD00000"/>
          <x14:colorFirst rgb="FFD00000"/>
          <x14:colorLast rgb="FFD00000"/>
          <x14:colorHigh rgb="FFD00000"/>
          <x14:colorLow rgb="FFD00000"/>
          <x14:sparklines>
            <x14:sparkline>
              <xm:f>'1.Premium Income'!D45:G45</xm:f>
              <xm:sqref>I45</xm:sqref>
            </x14:sparkline>
          </x14:sparklines>
        </x14:sparklineGroup>
        <x14:sparklineGroup displayEmptyCellsAs="gap" markers="1" first="1" last="1" xr2:uid="{00000000-0003-0000-0500-00000B000000}">
          <x14:colorSeries theme="4" tint="-0.249977111117893"/>
          <x14:colorNegative rgb="FFD00000"/>
          <x14:colorAxis rgb="FF000000"/>
          <x14:colorMarkers rgb="FFD00000"/>
          <x14:colorFirst rgb="FFD00000"/>
          <x14:colorLast rgb="FFD00000"/>
          <x14:colorHigh rgb="FFD00000"/>
          <x14:colorLow rgb="FFD00000"/>
          <x14:sparklines>
            <x14:sparkline>
              <xm:f>'1.Premium Income'!D44:G44</xm:f>
              <xm:sqref>I44</xm:sqref>
            </x14:sparkline>
          </x14:sparklines>
        </x14:sparklineGroup>
        <x14:sparklineGroup displayEmptyCellsAs="gap" markers="1" first="1" last="1" xr2:uid="{00000000-0003-0000-0500-00000C000000}">
          <x14:colorSeries theme="4" tint="-0.249977111117893"/>
          <x14:colorNegative rgb="FFD00000"/>
          <x14:colorAxis rgb="FF000000"/>
          <x14:colorMarkers rgb="FFD00000"/>
          <x14:colorFirst rgb="FFD00000"/>
          <x14:colorLast rgb="FFD00000"/>
          <x14:colorHigh rgb="FFD00000"/>
          <x14:colorLow rgb="FFD00000"/>
          <x14:sparklines>
            <x14:sparkline>
              <xm:f>'1.Premium Income'!D43:G43</xm:f>
              <xm:sqref>I43</xm:sqref>
            </x14:sparkline>
          </x14:sparklines>
        </x14:sparklineGroup>
        <x14:sparklineGroup displayEmptyCellsAs="gap" markers="1" first="1" last="1" xr2:uid="{00000000-0003-0000-0500-00000D000000}">
          <x14:colorSeries theme="4" tint="-0.249977111117893"/>
          <x14:colorNegative rgb="FFD00000"/>
          <x14:colorAxis rgb="FF000000"/>
          <x14:colorMarkers rgb="FFD00000"/>
          <x14:colorFirst rgb="FFD00000"/>
          <x14:colorLast rgb="FFD00000"/>
          <x14:colorHigh rgb="FFD00000"/>
          <x14:colorLow rgb="FFD00000"/>
          <x14:sparklines>
            <x14:sparkline>
              <xm:f>'1.Premium Income'!D42:G42</xm:f>
              <xm:sqref>I42</xm:sqref>
            </x14:sparkline>
          </x14:sparklines>
        </x14:sparklineGroup>
        <x14:sparklineGroup displayEmptyCellsAs="gap" markers="1" first="1" last="1" xr2:uid="{00000000-0003-0000-0500-00000E000000}">
          <x14:colorSeries theme="4" tint="-0.249977111117893"/>
          <x14:colorNegative rgb="FFD00000"/>
          <x14:colorAxis rgb="FF000000"/>
          <x14:colorMarkers rgb="FFD00000"/>
          <x14:colorFirst rgb="FFD00000"/>
          <x14:colorLast rgb="FFD00000"/>
          <x14:colorHigh rgb="FFD00000"/>
          <x14:colorLow rgb="FFD00000"/>
          <x14:sparklines>
            <x14:sparkline>
              <xm:f>'1.Premium Income'!D41:G41</xm:f>
              <xm:sqref>I41</xm:sqref>
            </x14:sparkline>
          </x14:sparklines>
        </x14:sparklineGroup>
        <x14:sparklineGroup displayEmptyCellsAs="gap" markers="1" first="1" last="1" xr2:uid="{00000000-0003-0000-0500-00000F000000}">
          <x14:colorSeries theme="4" tint="-0.249977111117893"/>
          <x14:colorNegative rgb="FFD00000"/>
          <x14:colorAxis rgb="FF000000"/>
          <x14:colorMarkers rgb="FFD00000"/>
          <x14:colorFirst rgb="FFD00000"/>
          <x14:colorLast rgb="FFD00000"/>
          <x14:colorHigh rgb="FFD00000"/>
          <x14:colorLow rgb="FFD00000"/>
          <x14:sparklines>
            <x14:sparkline>
              <xm:f>'1.Premium Income'!D12:G12</xm:f>
              <xm:sqref>I12</xm:sqref>
            </x14:sparkline>
          </x14:sparklines>
        </x14:sparklineGroup>
        <x14:sparklineGroup displayEmptyCellsAs="gap" markers="1" first="1" last="1" xr2:uid="{00000000-0003-0000-0500-000010000000}">
          <x14:colorSeries theme="4" tint="-0.249977111117893"/>
          <x14:colorNegative rgb="FFD00000"/>
          <x14:colorAxis rgb="FF000000"/>
          <x14:colorMarkers rgb="FFD00000"/>
          <x14:colorFirst rgb="FFD00000"/>
          <x14:colorLast rgb="FFD00000"/>
          <x14:colorHigh rgb="FFD00000"/>
          <x14:colorLow rgb="FFD00000"/>
          <x14:sparklines>
            <x14:sparkline>
              <xm:f>'1.Premium Income'!D8:G8</xm:f>
              <xm:sqref>I8</xm:sqref>
            </x14:sparkline>
          </x14:sparklines>
        </x14:sparklineGroup>
        <x14:sparklineGroup displayEmptyCellsAs="gap" markers="1" first="1" last="1" xr2:uid="{00000000-0003-0000-0500-000011000000}">
          <x14:colorSeries theme="4" tint="-0.249977111117893"/>
          <x14:colorNegative rgb="FFD00000"/>
          <x14:colorAxis rgb="FF000000"/>
          <x14:colorMarkers rgb="FFD00000"/>
          <x14:colorFirst rgb="FFD00000"/>
          <x14:colorLast rgb="FFD00000"/>
          <x14:colorHigh rgb="FFD00000"/>
          <x14:colorLow rgb="FFD00000"/>
          <x14:sparklines>
            <x14:sparkline>
              <xm:f>'1.Premium Income'!D7:G7</xm:f>
              <xm:sqref>I7</xm:sqref>
            </x14:sparkline>
          </x14:sparklines>
        </x14:sparklineGroup>
        <x14:sparklineGroup displayEmptyCellsAs="gap" markers="1" first="1" last="1" xr2:uid="{00000000-0003-0000-0500-000012000000}">
          <x14:colorSeries theme="4" tint="-0.249977111117893"/>
          <x14:colorNegative rgb="FFD00000"/>
          <x14:colorAxis rgb="FF000000"/>
          <x14:colorMarkers rgb="FFD00000"/>
          <x14:colorFirst rgb="FFD00000"/>
          <x14:colorLast rgb="FFD00000"/>
          <x14:colorHigh rgb="FFD00000"/>
          <x14:colorLow rgb="FFD00000"/>
          <x14:sparklines>
            <x14:sparkline>
              <xm:f>'1.Premium Income'!D40:G40</xm:f>
              <xm:sqref>I40</xm:sqref>
            </x14:sparkline>
          </x14:sparklines>
        </x14:sparklineGroup>
        <x14:sparklineGroup displayEmptyCellsAs="gap" markers="1" first="1" last="1" xr2:uid="{00000000-0003-0000-0500-000013000000}">
          <x14:colorSeries theme="4" tint="-0.249977111117893"/>
          <x14:colorNegative rgb="FFD00000"/>
          <x14:colorAxis rgb="FF000000"/>
          <x14:colorMarkers rgb="FFD00000"/>
          <x14:colorFirst rgb="FFD00000"/>
          <x14:colorLast rgb="FFD00000"/>
          <x14:colorHigh rgb="FFD00000"/>
          <x14:colorLow rgb="FFD00000"/>
          <x14:sparklines>
            <x14:sparkline>
              <xm:f>'1.Premium Income'!D10:G10</xm:f>
              <xm:sqref>I10</xm:sqref>
            </x14:sparkline>
          </x14:sparklines>
        </x14:sparklineGroup>
        <x14:sparklineGroup displayEmptyCellsAs="gap" markers="1" first="1" last="1" xr2:uid="{00000000-0003-0000-0500-000014000000}">
          <x14:colorSeries theme="4" tint="-0.249977111117893"/>
          <x14:colorNegative rgb="FFD00000"/>
          <x14:colorAxis rgb="FF000000"/>
          <x14:colorMarkers rgb="FFD00000"/>
          <x14:colorFirst rgb="FFD00000"/>
          <x14:colorLast rgb="FFD00000"/>
          <x14:colorHigh rgb="FFD00000"/>
          <x14:colorLow rgb="FFD00000"/>
          <x14:sparklines>
            <x14:sparkline>
              <xm:f>'1.Premium Income'!D9:G9</xm:f>
              <xm:sqref>I9</xm:sqref>
            </x14:sparkline>
          </x14:sparklines>
        </x14:sparklineGroup>
        <x14:sparklineGroup displayEmptyCellsAs="gap" markers="1" first="1" last="1" xr2:uid="{00000000-0003-0000-0500-000015000000}">
          <x14:colorSeries theme="4" tint="-0.249977111117893"/>
          <x14:colorNegative rgb="FFD00000"/>
          <x14:colorAxis rgb="FF000000"/>
          <x14:colorMarkers rgb="FFD00000"/>
          <x14:colorFirst rgb="FFD00000"/>
          <x14:colorLast rgb="FFD00000"/>
          <x14:colorHigh rgb="FFD00000"/>
          <x14:colorLow rgb="FFD00000"/>
          <x14:sparklines>
            <x14:sparkline>
              <xm:f>'1.Premium Income'!D48:G48</xm:f>
              <xm:sqref>I48</xm:sqref>
            </x14:sparkline>
          </x14:sparklines>
        </x14:sparklineGroup>
        <x14:sparklineGroup displayEmptyCellsAs="gap" markers="1" first="1" last="1" xr2:uid="{00000000-0003-0000-0500-000016000000}">
          <x14:colorSeries theme="4" tint="-0.249977111117893"/>
          <x14:colorNegative rgb="FFD00000"/>
          <x14:colorAxis rgb="FF000000"/>
          <x14:colorMarkers rgb="FFD00000"/>
          <x14:colorFirst rgb="FFD00000"/>
          <x14:colorLast rgb="FFD00000"/>
          <x14:colorHigh rgb="FFD00000"/>
          <x14:colorLow rgb="FFD00000"/>
          <x14:sparklines>
            <x14:sparkline>
              <xm:f>'1.Premium Income'!D11:G11</xm:f>
              <xm:sqref>I11</xm:sqref>
            </x14:sparkline>
          </x14:sparklines>
        </x14:sparklineGroup>
        <x14:sparklineGroup displayEmptyCellsAs="gap" markers="1" first="1" last="1" xr2:uid="{00000000-0003-0000-0500-000017000000}">
          <x14:colorSeries theme="4" tint="-0.249977111117893"/>
          <x14:colorNegative rgb="FFD00000"/>
          <x14:colorAxis rgb="FF000000"/>
          <x14:colorMarkers rgb="FFD00000"/>
          <x14:colorFirst rgb="FFD00000"/>
          <x14:colorLast rgb="FFD00000"/>
          <x14:colorHigh rgb="FFD00000"/>
          <x14:colorLow rgb="FFD00000"/>
          <x14:sparklines>
            <x14:sparkline>
              <xm:f>'1.Premium Income'!D13:G13</xm:f>
              <xm:sqref>I13</xm:sqref>
            </x14:sparkline>
          </x14:sparklines>
        </x14:sparklineGroup>
        <x14:sparklineGroup displayEmptyCellsAs="gap" markers="1" first="1" last="1" xr2:uid="{00000000-0003-0000-0500-000018000000}">
          <x14:colorSeries theme="4" tint="-0.249977111117893"/>
          <x14:colorNegative rgb="FFD00000"/>
          <x14:colorAxis rgb="FF000000"/>
          <x14:colorMarkers rgb="FFD00000"/>
          <x14:colorFirst rgb="FFD00000"/>
          <x14:colorLast rgb="FFD00000"/>
          <x14:colorHigh rgb="FFD00000"/>
          <x14:colorLow rgb="FFD00000"/>
          <x14:sparklines>
            <x14:sparkline>
              <xm:f>'1.Premium Income'!D6:G6</xm:f>
              <xm:sqref>I6</xm:sqref>
            </x14:sparkline>
          </x14:sparklines>
        </x14:sparklineGroup>
        <x14:sparklineGroup displayEmptyCellsAs="gap" markers="1" first="1" last="1" xr2:uid="{00000000-0003-0000-0500-000019000000}">
          <x14:colorSeries theme="4" tint="-0.249977111117893"/>
          <x14:colorNegative rgb="FFD00000"/>
          <x14:colorAxis rgb="FF000000"/>
          <x14:colorMarkers rgb="FFD00000"/>
          <x14:colorFirst rgb="FFD00000"/>
          <x14:colorLast rgb="FFD00000"/>
          <x14:colorHigh rgb="FFD00000"/>
          <x14:colorLow rgb="FFD00000"/>
          <x14:sparklines>
            <x14:sparkline>
              <xm:f>'1.Premium Income'!D30:G30</xm:f>
              <xm:sqref>I30</xm:sqref>
            </x14:sparkline>
          </x14:sparklines>
        </x14:sparklineGroup>
        <x14:sparklineGroup displayEmptyCellsAs="gap" markers="1" first="1" last="1" xr2:uid="{00000000-0003-0000-0500-00001A000000}">
          <x14:colorSeries theme="4" tint="-0.249977111117893"/>
          <x14:colorNegative rgb="FFD00000"/>
          <x14:colorAxis rgb="FF000000"/>
          <x14:colorMarkers rgb="FFD00000"/>
          <x14:colorFirst rgb="FFD00000"/>
          <x14:colorLast rgb="FFD00000"/>
          <x14:colorHigh rgb="FFD00000"/>
          <x14:colorLow rgb="FFD00000"/>
          <x14:sparklines>
            <x14:sparkline>
              <xm:f>'1.Premium Income'!D47:G47</xm:f>
              <xm:sqref>I47</xm:sqref>
            </x14:sparkline>
          </x14:sparklines>
        </x14:sparklineGroup>
      </x14:sparklineGroup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61"/>
  <sheetViews>
    <sheetView view="pageBreakPreview" zoomScaleNormal="100" zoomScaleSheetLayoutView="100" workbookViewId="0">
      <selection activeCell="O8" sqref="O8"/>
    </sheetView>
  </sheetViews>
  <sheetFormatPr defaultColWidth="8.85546875" defaultRowHeight="13.15"/>
  <cols>
    <col min="1" max="1" width="3.140625" style="15" customWidth="1"/>
    <col min="2" max="2" width="31.42578125" style="15" customWidth="1"/>
    <col min="3" max="3" width="13.7109375" style="15" customWidth="1"/>
    <col min="4" max="8" width="12.7109375" style="15" customWidth="1"/>
    <col min="9" max="9" width="15.7109375" style="15" customWidth="1"/>
    <col min="10" max="10" width="3.7109375" style="5" customWidth="1"/>
    <col min="11" max="11" width="9.28515625" style="395" bestFit="1" customWidth="1"/>
    <col min="12" max="12" width="14.28515625" style="395" customWidth="1"/>
    <col min="13" max="14" width="9.28515625" style="15" bestFit="1" customWidth="1"/>
    <col min="15" max="16384" width="8.85546875" style="15"/>
  </cols>
  <sheetData>
    <row r="1" spans="1:16">
      <c r="A1" s="5"/>
      <c r="B1" s="5"/>
      <c r="C1" s="5"/>
      <c r="D1" s="5"/>
      <c r="E1" s="5"/>
      <c r="F1" s="5"/>
      <c r="G1" s="5"/>
      <c r="H1" s="5"/>
      <c r="I1" s="5"/>
    </row>
    <row r="2" spans="1:16" ht="13.9">
      <c r="A2" s="5"/>
      <c r="B2" s="119" t="s">
        <v>57</v>
      </c>
      <c r="C2" s="5"/>
      <c r="D2" s="5"/>
      <c r="E2" s="5"/>
      <c r="F2" s="394"/>
      <c r="G2" s="5"/>
      <c r="H2" s="5"/>
      <c r="I2" s="5"/>
    </row>
    <row r="3" spans="1:16" ht="13.9">
      <c r="A3" s="5"/>
      <c r="B3" s="508" t="s">
        <v>37</v>
      </c>
      <c r="C3" s="508"/>
      <c r="D3" s="508"/>
      <c r="E3" s="508"/>
      <c r="F3" s="508"/>
      <c r="G3" s="508"/>
      <c r="H3" s="508"/>
      <c r="I3" s="508"/>
    </row>
    <row r="4" spans="1:16" ht="13.9" thickBot="1">
      <c r="A4" s="5"/>
      <c r="B4" s="6"/>
      <c r="C4" s="5"/>
      <c r="D4" s="5"/>
      <c r="E4" s="5"/>
      <c r="F4" s="17"/>
      <c r="G4" s="18"/>
      <c r="H4" s="18"/>
      <c r="I4" s="5"/>
    </row>
    <row r="5" spans="1:16" ht="19.899999999999999" customHeight="1" thickBot="1">
      <c r="A5" s="5"/>
      <c r="B5" s="71" t="s">
        <v>38</v>
      </c>
      <c r="C5" s="72" t="s">
        <v>39</v>
      </c>
      <c r="D5" s="73">
        <v>2020</v>
      </c>
      <c r="E5" s="73">
        <v>2021</v>
      </c>
      <c r="F5" s="73">
        <v>2022</v>
      </c>
      <c r="G5" s="73">
        <v>2023</v>
      </c>
      <c r="H5" s="411">
        <v>2024</v>
      </c>
      <c r="I5" s="74" t="s">
        <v>40</v>
      </c>
      <c r="K5"/>
      <c r="L5" s="73">
        <v>2023</v>
      </c>
      <c r="M5"/>
      <c r="N5"/>
      <c r="O5"/>
      <c r="P5"/>
    </row>
    <row r="6" spans="1:16" ht="19.899999999999999" customHeight="1">
      <c r="A6" s="5"/>
      <c r="B6" s="511" t="s">
        <v>58</v>
      </c>
      <c r="C6" s="388" t="s">
        <v>42</v>
      </c>
      <c r="D6" s="384">
        <v>6.2</v>
      </c>
      <c r="E6" s="384">
        <v>6.1</v>
      </c>
      <c r="F6" s="384">
        <v>0.2</v>
      </c>
      <c r="G6" s="384"/>
      <c r="H6" s="385"/>
      <c r="I6" s="22"/>
      <c r="K6"/>
      <c r="L6" s="385">
        <v>3.7056144544472245</v>
      </c>
      <c r="M6" s="401"/>
      <c r="N6" s="401"/>
      <c r="O6" s="401"/>
      <c r="P6"/>
    </row>
    <row r="7" spans="1:16" ht="19.899999999999999" customHeight="1">
      <c r="A7" s="5"/>
      <c r="B7" s="511"/>
      <c r="C7" s="388" t="s">
        <v>43</v>
      </c>
      <c r="D7" s="384">
        <v>3.7</v>
      </c>
      <c r="E7" s="384">
        <v>9.9</v>
      </c>
      <c r="F7" s="384">
        <v>5.5</v>
      </c>
      <c r="G7" s="384"/>
      <c r="H7" s="385"/>
      <c r="I7" s="22"/>
      <c r="K7"/>
      <c r="L7" s="385">
        <v>4.7724733171502329</v>
      </c>
      <c r="M7" s="401"/>
      <c r="N7" s="401"/>
      <c r="O7" s="401"/>
      <c r="P7"/>
    </row>
    <row r="8" spans="1:16" ht="19.899999999999999" customHeight="1">
      <c r="A8" s="5"/>
      <c r="B8" s="511"/>
      <c r="C8" s="388" t="s">
        <v>44</v>
      </c>
      <c r="D8" s="381">
        <v>-1</v>
      </c>
      <c r="E8" s="381">
        <v>0.6</v>
      </c>
      <c r="F8" s="381">
        <v>-7.9</v>
      </c>
      <c r="G8" s="381"/>
      <c r="H8" s="382"/>
      <c r="I8" s="22"/>
      <c r="K8"/>
      <c r="L8" s="382">
        <v>4.4711100550473244</v>
      </c>
      <c r="M8" s="401"/>
      <c r="N8" s="401"/>
      <c r="O8" s="401"/>
      <c r="P8"/>
    </row>
    <row r="9" spans="1:16" ht="19.899999999999999" customHeight="1">
      <c r="A9" s="5"/>
      <c r="B9" s="511"/>
      <c r="C9" s="388" t="s">
        <v>45</v>
      </c>
      <c r="D9" s="381">
        <v>4.9000000000000004</v>
      </c>
      <c r="E9" s="381">
        <v>8.6</v>
      </c>
      <c r="F9" s="381">
        <v>0.7</v>
      </c>
      <c r="G9" s="381"/>
      <c r="H9" s="382"/>
      <c r="I9" s="22"/>
      <c r="K9"/>
      <c r="L9" s="382">
        <v>0.6065125528212777</v>
      </c>
      <c r="M9" s="401"/>
      <c r="N9" s="401"/>
      <c r="O9" s="401"/>
      <c r="P9"/>
    </row>
    <row r="10" spans="1:16" ht="19.899999999999999" customHeight="1">
      <c r="A10" s="5"/>
      <c r="B10" s="511"/>
      <c r="C10" s="388" t="s">
        <v>46</v>
      </c>
      <c r="D10" s="381">
        <v>-23</v>
      </c>
      <c r="E10" s="381">
        <v>11.5</v>
      </c>
      <c r="F10" s="381">
        <v>-5.3</v>
      </c>
      <c r="G10" s="381"/>
      <c r="H10" s="382"/>
      <c r="I10" s="22"/>
      <c r="K10"/>
      <c r="L10" s="382">
        <v>-1.1898352535802701</v>
      </c>
      <c r="M10" s="401"/>
      <c r="N10" s="401"/>
      <c r="O10" s="401"/>
      <c r="P10"/>
    </row>
    <row r="11" spans="1:16" ht="19.899999999999999" customHeight="1">
      <c r="A11" s="5"/>
      <c r="B11" s="511"/>
      <c r="C11" s="388" t="s">
        <v>47</v>
      </c>
      <c r="D11" s="381">
        <v>16.2</v>
      </c>
      <c r="E11" s="381">
        <v>19</v>
      </c>
      <c r="F11" s="381">
        <v>11.8</v>
      </c>
      <c r="G11" s="381"/>
      <c r="H11" s="382"/>
      <c r="I11" s="22"/>
      <c r="K11"/>
      <c r="L11" s="382">
        <v>-11.287444830500517</v>
      </c>
      <c r="M11" s="401"/>
      <c r="N11" s="401"/>
      <c r="O11" s="401"/>
      <c r="P11"/>
    </row>
    <row r="12" spans="1:16" ht="19.899999999999999" customHeight="1">
      <c r="A12" s="5"/>
      <c r="B12" s="511"/>
      <c r="C12" s="388" t="s">
        <v>48</v>
      </c>
      <c r="D12" s="381">
        <v>2.2999999999999998</v>
      </c>
      <c r="E12" s="381">
        <v>28.3</v>
      </c>
      <c r="F12" s="381">
        <v>-7.3</v>
      </c>
      <c r="G12" s="381"/>
      <c r="H12" s="382"/>
      <c r="I12" s="22"/>
      <c r="K12"/>
      <c r="L12" s="382">
        <v>1.3322884012539185</v>
      </c>
      <c r="M12" s="401"/>
      <c r="N12" s="401"/>
      <c r="O12" s="401"/>
      <c r="P12"/>
    </row>
    <row r="13" spans="1:16" ht="19.899999999999999" customHeight="1">
      <c r="A13" s="5"/>
      <c r="B13" s="511"/>
      <c r="C13" s="388" t="s">
        <v>49</v>
      </c>
      <c r="D13" s="381">
        <v>-8.1</v>
      </c>
      <c r="E13" s="381">
        <v>26.5</v>
      </c>
      <c r="F13" s="381">
        <v>6.4</v>
      </c>
      <c r="G13" s="381"/>
      <c r="H13" s="382"/>
      <c r="I13" s="22"/>
      <c r="K13"/>
      <c r="L13" s="382">
        <v>-9.2002830856334032</v>
      </c>
      <c r="M13" s="401"/>
      <c r="N13" s="401"/>
      <c r="O13" s="401"/>
      <c r="P13"/>
    </row>
    <row r="14" spans="1:16" ht="19.899999999999999" customHeight="1" thickBot="1">
      <c r="A14" s="5"/>
      <c r="B14" s="512"/>
      <c r="C14" s="393" t="s">
        <v>50</v>
      </c>
      <c r="D14" s="386">
        <v>6</v>
      </c>
      <c r="E14" s="386">
        <v>12.1269365083536</v>
      </c>
      <c r="F14" s="386">
        <v>10.437943529371999</v>
      </c>
      <c r="G14" s="386"/>
      <c r="H14" s="386"/>
      <c r="I14" s="380"/>
      <c r="K14"/>
      <c r="L14" s="386">
        <v>7.5905563802126803</v>
      </c>
      <c r="M14" s="401"/>
      <c r="N14" s="401"/>
      <c r="O14" s="401"/>
      <c r="P14"/>
    </row>
    <row r="15" spans="1:16" ht="14.45">
      <c r="A15" s="5"/>
      <c r="B15" s="510" t="s">
        <v>51</v>
      </c>
      <c r="C15" s="510"/>
      <c r="D15" s="510"/>
      <c r="E15" s="510"/>
      <c r="F15" s="510"/>
      <c r="G15" s="510"/>
      <c r="H15" s="510"/>
      <c r="I15" s="510"/>
      <c r="K15"/>
      <c r="L15"/>
      <c r="M15"/>
      <c r="N15"/>
      <c r="O15"/>
      <c r="P15"/>
    </row>
    <row r="16" spans="1:16" ht="26.45" customHeight="1">
      <c r="A16" s="5"/>
      <c r="B16" s="510"/>
      <c r="C16" s="510"/>
      <c r="D16" s="510"/>
      <c r="E16" s="510"/>
      <c r="F16" s="510"/>
      <c r="G16" s="510"/>
      <c r="H16" s="510"/>
      <c r="I16" s="510"/>
      <c r="K16"/>
      <c r="L16" s="401"/>
      <c r="M16" s="401"/>
      <c r="N16" s="401"/>
      <c r="O16" s="401"/>
      <c r="P16"/>
    </row>
    <row r="17" spans="1:16" ht="14.45">
      <c r="A17" s="5"/>
      <c r="B17" s="21"/>
      <c r="C17" s="21"/>
      <c r="D17" s="21"/>
      <c r="E17" s="21"/>
      <c r="F17" s="21"/>
      <c r="G17" s="21"/>
      <c r="H17" s="21"/>
      <c r="I17" s="106"/>
      <c r="K17"/>
      <c r="L17" s="401"/>
      <c r="M17" s="401"/>
      <c r="N17" s="401"/>
      <c r="O17" s="401"/>
      <c r="P17"/>
    </row>
    <row r="18" spans="1:16" ht="14.45">
      <c r="A18" s="5"/>
      <c r="B18" s="5"/>
      <c r="C18" s="5"/>
      <c r="D18" s="5"/>
      <c r="E18" s="5"/>
      <c r="F18" s="5"/>
      <c r="G18" s="5"/>
      <c r="H18" s="5"/>
      <c r="I18" s="5"/>
      <c r="K18"/>
      <c r="L18" s="401"/>
      <c r="M18" s="401"/>
      <c r="N18" s="401"/>
      <c r="O18" s="401"/>
      <c r="P18"/>
    </row>
    <row r="19" spans="1:16" ht="14.45">
      <c r="A19" s="5"/>
      <c r="B19" s="119" t="s">
        <v>59</v>
      </c>
      <c r="C19" s="5"/>
      <c r="D19" s="5"/>
      <c r="E19" s="5"/>
      <c r="F19" s="5"/>
      <c r="G19" s="5"/>
      <c r="H19" s="5"/>
      <c r="I19" s="5"/>
      <c r="K19"/>
      <c r="L19" s="401"/>
      <c r="M19" s="401"/>
      <c r="N19" s="401"/>
      <c r="O19" s="401"/>
      <c r="P19"/>
    </row>
    <row r="20" spans="1:16" s="155" customFormat="1" ht="14.45">
      <c r="A20" s="314"/>
      <c r="B20" s="358" t="s">
        <v>60</v>
      </c>
      <c r="C20" s="359"/>
      <c r="D20" s="359"/>
      <c r="E20" s="359"/>
      <c r="F20" s="359"/>
      <c r="G20" s="359"/>
      <c r="H20" s="359"/>
      <c r="I20" s="359"/>
      <c r="J20" s="314"/>
      <c r="K20"/>
      <c r="L20" s="401"/>
      <c r="M20" s="401"/>
      <c r="N20" s="401"/>
      <c r="O20" s="401"/>
      <c r="P20"/>
    </row>
    <row r="21" spans="1:16" ht="13.9" customHeight="1" thickBot="1">
      <c r="A21" s="5"/>
      <c r="B21" s="6"/>
      <c r="C21" s="5"/>
      <c r="D21" s="5"/>
      <c r="E21" s="5"/>
      <c r="F21" s="5"/>
      <c r="G21" s="5"/>
      <c r="H21" s="5"/>
      <c r="I21" s="5"/>
      <c r="K21"/>
      <c r="L21" s="401"/>
      <c r="M21" s="401"/>
      <c r="N21" s="401"/>
      <c r="O21" s="401"/>
      <c r="P21"/>
    </row>
    <row r="22" spans="1:16" ht="19.899999999999999" customHeight="1" thickBot="1">
      <c r="A22" s="5"/>
      <c r="B22" s="71" t="s">
        <v>38</v>
      </c>
      <c r="C22" s="72" t="s">
        <v>39</v>
      </c>
      <c r="D22" s="73">
        <v>2020</v>
      </c>
      <c r="E22" s="73">
        <v>2021</v>
      </c>
      <c r="F22" s="73">
        <v>2022</v>
      </c>
      <c r="G22" s="73">
        <v>2023</v>
      </c>
      <c r="H22" s="411">
        <v>2024</v>
      </c>
      <c r="I22" s="74" t="s">
        <v>40</v>
      </c>
      <c r="K22"/>
      <c r="L22" s="73">
        <v>2023</v>
      </c>
      <c r="M22" s="401"/>
      <c r="N22" s="401"/>
      <c r="O22" s="401"/>
      <c r="P22"/>
    </row>
    <row r="23" spans="1:16" ht="19.899999999999999" customHeight="1">
      <c r="A23" s="5"/>
      <c r="B23" s="511" t="s">
        <v>58</v>
      </c>
      <c r="C23" s="388" t="s">
        <v>42</v>
      </c>
      <c r="D23" s="381">
        <v>5.5</v>
      </c>
      <c r="E23" s="381">
        <v>5.2</v>
      </c>
      <c r="F23" s="381">
        <v>-0.3</v>
      </c>
      <c r="G23" s="381"/>
      <c r="H23" s="382"/>
      <c r="I23" s="22"/>
      <c r="K23" s="401"/>
      <c r="L23" s="382">
        <v>7.1470719812053494</v>
      </c>
      <c r="M23" s="401"/>
      <c r="N23" s="401"/>
      <c r="O23" s="401"/>
      <c r="P23"/>
    </row>
    <row r="24" spans="1:16" ht="19.899999999999999" customHeight="1">
      <c r="A24" s="5"/>
      <c r="B24" s="511"/>
      <c r="C24" s="388" t="s">
        <v>43</v>
      </c>
      <c r="D24" s="381">
        <v>4.8</v>
      </c>
      <c r="E24" s="381">
        <v>9.8000000000000007</v>
      </c>
      <c r="F24" s="381">
        <v>4.8</v>
      </c>
      <c r="G24" s="381"/>
      <c r="H24" s="382"/>
      <c r="I24" s="22"/>
      <c r="K24" s="401"/>
      <c r="L24" s="382">
        <v>2.8899775087038235</v>
      </c>
      <c r="M24" s="401"/>
      <c r="N24" s="401"/>
      <c r="O24" s="401"/>
      <c r="P24"/>
    </row>
    <row r="25" spans="1:16" ht="19.899999999999999" customHeight="1">
      <c r="A25" s="5"/>
      <c r="B25" s="511"/>
      <c r="C25" s="388" t="s">
        <v>44</v>
      </c>
      <c r="D25" s="381">
        <v>-13.1</v>
      </c>
      <c r="E25" s="381">
        <v>-1.5</v>
      </c>
      <c r="F25" s="381">
        <v>-10.9</v>
      </c>
      <c r="G25" s="381"/>
      <c r="H25" s="382"/>
      <c r="I25" s="22"/>
      <c r="K25" s="401"/>
      <c r="L25" s="382">
        <v>3.8202734968526157</v>
      </c>
      <c r="M25" s="401"/>
      <c r="N25" s="401"/>
      <c r="O25"/>
      <c r="P25"/>
    </row>
    <row r="26" spans="1:16" ht="19.899999999999999" customHeight="1">
      <c r="A26" s="5"/>
      <c r="B26" s="511"/>
      <c r="C26" s="388" t="s">
        <v>45</v>
      </c>
      <c r="D26" s="381">
        <v>6.9</v>
      </c>
      <c r="E26" s="381">
        <v>10.4</v>
      </c>
      <c r="F26" s="381">
        <v>-0.8</v>
      </c>
      <c r="G26" s="381"/>
      <c r="H26" s="382"/>
      <c r="I26" s="22"/>
      <c r="K26" s="401"/>
      <c r="L26" s="382">
        <v>-0.9587271367376079</v>
      </c>
      <c r="M26" s="401"/>
      <c r="N26" s="401"/>
      <c r="O26"/>
      <c r="P26"/>
    </row>
    <row r="27" spans="1:16" ht="19.899999999999999" customHeight="1">
      <c r="A27" s="5"/>
      <c r="B27" s="511"/>
      <c r="C27" s="388" t="s">
        <v>46</v>
      </c>
      <c r="D27" s="381">
        <v>-26.7</v>
      </c>
      <c r="E27" s="381">
        <v>12</v>
      </c>
      <c r="F27" s="381">
        <v>-12.8</v>
      </c>
      <c r="G27" s="381"/>
      <c r="H27" s="382"/>
      <c r="I27" s="22"/>
      <c r="K27" s="401"/>
      <c r="L27" s="382">
        <v>-9.7456903908516814</v>
      </c>
      <c r="M27" s="401"/>
      <c r="N27" s="401"/>
      <c r="O27"/>
      <c r="P27"/>
    </row>
    <row r="28" spans="1:16" ht="19.899999999999999" customHeight="1">
      <c r="A28" s="5"/>
      <c r="B28" s="511"/>
      <c r="C28" s="388" t="s">
        <v>47</v>
      </c>
      <c r="D28" s="381">
        <v>21.232578397212599</v>
      </c>
      <c r="E28" s="381">
        <v>24.770971798095932</v>
      </c>
      <c r="F28" s="381">
        <v>9.8000000000000007</v>
      </c>
      <c r="G28" s="381"/>
      <c r="H28" s="382"/>
      <c r="I28" s="22"/>
      <c r="K28" s="401"/>
      <c r="L28" s="382">
        <v>-14.107775009833487</v>
      </c>
      <c r="M28" s="401"/>
      <c r="N28" s="401"/>
      <c r="O28"/>
      <c r="P28"/>
    </row>
    <row r="29" spans="1:16" ht="19.899999999999999" customHeight="1">
      <c r="A29" s="5"/>
      <c r="B29" s="511"/>
      <c r="C29" s="388" t="s">
        <v>48</v>
      </c>
      <c r="D29" s="381">
        <v>10.3</v>
      </c>
      <c r="E29" s="381">
        <v>27.2</v>
      </c>
      <c r="F29" s="381">
        <v>-10.199999999999999</v>
      </c>
      <c r="G29" s="381"/>
      <c r="H29" s="382"/>
      <c r="I29" s="22"/>
      <c r="K29" s="401"/>
      <c r="L29" s="382">
        <v>-2.5304765422977464</v>
      </c>
      <c r="M29" s="401"/>
      <c r="N29" s="401"/>
      <c r="O29"/>
      <c r="P29"/>
    </row>
    <row r="30" spans="1:16" ht="19.899999999999999" customHeight="1">
      <c r="A30" s="5"/>
      <c r="B30" s="511"/>
      <c r="C30" s="388" t="s">
        <v>49</v>
      </c>
      <c r="D30" s="381">
        <v>-10.9</v>
      </c>
      <c r="E30" s="381">
        <v>31.4</v>
      </c>
      <c r="F30" s="381">
        <v>2.2000000000000002</v>
      </c>
      <c r="G30" s="381"/>
      <c r="H30" s="382"/>
      <c r="I30" s="22"/>
      <c r="K30" s="401"/>
      <c r="L30" s="382">
        <v>-12.876712328767123</v>
      </c>
      <c r="M30" s="401"/>
      <c r="N30" s="401"/>
      <c r="O30"/>
      <c r="P30"/>
    </row>
    <row r="31" spans="1:16" ht="19.899999999999999" customHeight="1" thickBot="1">
      <c r="A31" s="5"/>
      <c r="B31" s="512"/>
      <c r="C31" s="393" t="s">
        <v>50</v>
      </c>
      <c r="D31" s="383">
        <v>16.007921204660999</v>
      </c>
      <c r="E31" s="383">
        <v>20.986414872934599</v>
      </c>
      <c r="F31" s="383">
        <v>9.3896713162714693</v>
      </c>
      <c r="G31" s="383"/>
      <c r="H31" s="383"/>
      <c r="I31" s="380"/>
      <c r="K31" s="401"/>
      <c r="L31" s="383">
        <v>11.9830265932705</v>
      </c>
      <c r="M31" s="401"/>
      <c r="N31" s="401"/>
      <c r="O31"/>
      <c r="P31"/>
    </row>
    <row r="32" spans="1:16" ht="14.45">
      <c r="A32" s="5"/>
      <c r="B32" s="510" t="s">
        <v>51</v>
      </c>
      <c r="C32" s="510"/>
      <c r="D32" s="510"/>
      <c r="E32" s="510"/>
      <c r="F32" s="510"/>
      <c r="G32" s="510"/>
      <c r="H32" s="510"/>
      <c r="I32" s="510"/>
      <c r="K32" s="398"/>
      <c r="L32" s="398"/>
      <c r="M32" s="398"/>
      <c r="N32" s="398"/>
      <c r="O32"/>
      <c r="P32"/>
    </row>
    <row r="33" spans="1:16" ht="22.15" customHeight="1">
      <c r="A33" s="5"/>
      <c r="B33" s="510"/>
      <c r="C33" s="510"/>
      <c r="D33" s="510"/>
      <c r="E33" s="510"/>
      <c r="F33" s="510"/>
      <c r="G33" s="510"/>
      <c r="H33" s="510"/>
      <c r="I33" s="510"/>
      <c r="K33" s="398"/>
      <c r="L33" s="398"/>
      <c r="M33" s="398"/>
      <c r="N33" s="398"/>
      <c r="O33"/>
      <c r="P33"/>
    </row>
    <row r="34" spans="1:16" ht="14.45">
      <c r="A34" s="5"/>
      <c r="B34" s="21"/>
      <c r="C34" s="21"/>
      <c r="D34" s="21"/>
      <c r="E34" s="21"/>
      <c r="F34" s="21"/>
      <c r="G34" s="21"/>
      <c r="H34" s="21"/>
      <c r="I34" s="106"/>
      <c r="K34" s="398"/>
      <c r="L34" s="398"/>
      <c r="M34" s="398"/>
      <c r="N34" s="398"/>
      <c r="O34"/>
      <c r="P34"/>
    </row>
    <row r="35" spans="1:16" ht="14.45">
      <c r="A35" s="5"/>
      <c r="B35" s="5"/>
      <c r="C35" s="5"/>
      <c r="D35" s="5"/>
      <c r="E35" s="5"/>
      <c r="F35" s="5"/>
      <c r="G35" s="5"/>
      <c r="H35" s="5"/>
      <c r="I35" s="5"/>
      <c r="K35" s="398"/>
      <c r="L35" s="398"/>
      <c r="M35" s="398"/>
      <c r="N35" s="398"/>
      <c r="O35"/>
      <c r="P35"/>
    </row>
    <row r="36" spans="1:16" ht="14.45">
      <c r="A36" s="5"/>
      <c r="B36" s="119" t="s">
        <v>61</v>
      </c>
      <c r="C36" s="5"/>
      <c r="D36" s="5"/>
      <c r="E36" s="5"/>
      <c r="F36" s="5"/>
      <c r="G36" s="5"/>
      <c r="H36" s="5"/>
      <c r="I36" s="5"/>
      <c r="K36" s="398"/>
      <c r="L36" s="398"/>
      <c r="M36" s="398"/>
      <c r="N36" s="398"/>
      <c r="O36"/>
      <c r="P36"/>
    </row>
    <row r="37" spans="1:16" s="155" customFormat="1" ht="14.45">
      <c r="A37" s="314"/>
      <c r="B37" s="358" t="s">
        <v>62</v>
      </c>
      <c r="C37" s="359"/>
      <c r="D37" s="359"/>
      <c r="E37" s="359"/>
      <c r="F37" s="359"/>
      <c r="G37" s="359"/>
      <c r="H37" s="359"/>
      <c r="I37" s="359"/>
      <c r="J37" s="314"/>
      <c r="K37" s="398"/>
      <c r="L37" s="398"/>
      <c r="M37" s="398"/>
      <c r="N37" s="398"/>
      <c r="O37"/>
      <c r="P37"/>
    </row>
    <row r="38" spans="1:16" ht="15" thickBot="1">
      <c r="A38" s="5"/>
      <c r="B38" s="6"/>
      <c r="C38" s="5"/>
      <c r="D38" s="5"/>
      <c r="E38" s="5"/>
      <c r="F38" s="5"/>
      <c r="G38" s="5"/>
      <c r="H38" s="5"/>
      <c r="I38" s="5"/>
      <c r="K38" s="398"/>
      <c r="L38" s="398"/>
      <c r="M38" s="398"/>
      <c r="N38" s="398"/>
      <c r="O38"/>
      <c r="P38"/>
    </row>
    <row r="39" spans="1:16" ht="19.899999999999999" customHeight="1" thickBot="1">
      <c r="A39" s="5"/>
      <c r="B39" s="71" t="s">
        <v>38</v>
      </c>
      <c r="C39" s="72" t="s">
        <v>39</v>
      </c>
      <c r="D39" s="73">
        <v>2020</v>
      </c>
      <c r="E39" s="73">
        <v>2021</v>
      </c>
      <c r="F39" s="73">
        <v>2022</v>
      </c>
      <c r="G39" s="73">
        <v>2023</v>
      </c>
      <c r="H39" s="411">
        <v>2024</v>
      </c>
      <c r="I39" s="74" t="s">
        <v>40</v>
      </c>
      <c r="K39" s="398"/>
      <c r="L39" s="73">
        <v>2023</v>
      </c>
      <c r="M39" s="398"/>
      <c r="N39" s="398"/>
      <c r="O39"/>
      <c r="P39"/>
    </row>
    <row r="40" spans="1:16" ht="19.899999999999999" customHeight="1">
      <c r="A40" s="5"/>
      <c r="B40" s="511" t="s">
        <v>58</v>
      </c>
      <c r="C40" s="388" t="s">
        <v>42</v>
      </c>
      <c r="D40" s="381">
        <v>7.1</v>
      </c>
      <c r="E40" s="381">
        <v>7.1999999999999993</v>
      </c>
      <c r="F40" s="381">
        <v>0.8</v>
      </c>
      <c r="G40" s="381"/>
      <c r="H40" s="382"/>
      <c r="I40" s="22"/>
      <c r="K40" s="398"/>
      <c r="L40" s="382">
        <v>-5.5181017729900916E-2</v>
      </c>
      <c r="M40" s="398"/>
      <c r="N40" s="398"/>
      <c r="O40"/>
      <c r="P40"/>
    </row>
    <row r="41" spans="1:16" ht="19.899999999999999" customHeight="1">
      <c r="A41" s="5"/>
      <c r="B41" s="511"/>
      <c r="C41" s="388" t="s">
        <v>43</v>
      </c>
      <c r="D41" s="381">
        <v>0.4</v>
      </c>
      <c r="E41" s="381">
        <v>10.4</v>
      </c>
      <c r="F41" s="381">
        <v>7.8</v>
      </c>
      <c r="G41" s="381"/>
      <c r="H41" s="382"/>
      <c r="I41" s="22"/>
      <c r="K41"/>
      <c r="L41" s="382">
        <v>10.430944001975675</v>
      </c>
      <c r="M41"/>
      <c r="N41"/>
      <c r="O41"/>
      <c r="P41"/>
    </row>
    <row r="42" spans="1:16" ht="19.899999999999999" customHeight="1">
      <c r="A42" s="5"/>
      <c r="B42" s="511"/>
      <c r="C42" s="388" t="s">
        <v>44</v>
      </c>
      <c r="D42" s="381">
        <v>22.1</v>
      </c>
      <c r="E42" s="381">
        <v>3.5</v>
      </c>
      <c r="F42" s="381">
        <v>-4</v>
      </c>
      <c r="G42" s="381"/>
      <c r="H42" s="382"/>
      <c r="I42" s="22"/>
      <c r="K42"/>
      <c r="L42" s="382">
        <v>5.25855280426984</v>
      </c>
      <c r="M42"/>
      <c r="N42"/>
      <c r="O42"/>
      <c r="P42"/>
    </row>
    <row r="43" spans="1:16" ht="19.899999999999999" customHeight="1">
      <c r="A43" s="5"/>
      <c r="B43" s="511"/>
      <c r="C43" s="388" t="s">
        <v>45</v>
      </c>
      <c r="D43" s="381">
        <v>-0.3</v>
      </c>
      <c r="E43" s="381">
        <v>3.8</v>
      </c>
      <c r="F43" s="381">
        <v>5</v>
      </c>
      <c r="G43" s="381"/>
      <c r="H43" s="382"/>
      <c r="I43" s="22"/>
      <c r="K43"/>
      <c r="L43" s="382">
        <v>4.8631656804733723</v>
      </c>
      <c r="M43"/>
      <c r="N43"/>
      <c r="O43"/>
      <c r="P43"/>
    </row>
    <row r="44" spans="1:16" ht="19.899999999999999" customHeight="1">
      <c r="A44" s="5"/>
      <c r="B44" s="511"/>
      <c r="C44" s="388" t="s">
        <v>46</v>
      </c>
      <c r="D44" s="381">
        <v>-13.6</v>
      </c>
      <c r="E44" s="381">
        <v>10.3</v>
      </c>
      <c r="F44" s="381">
        <v>11.1</v>
      </c>
      <c r="G44" s="381"/>
      <c r="H44" s="382"/>
      <c r="I44" s="22"/>
      <c r="K44"/>
      <c r="L44" s="382">
        <v>13.448074679113187</v>
      </c>
      <c r="M44"/>
      <c r="N44"/>
      <c r="O44"/>
      <c r="P44"/>
    </row>
    <row r="45" spans="1:16" ht="19.899999999999999" customHeight="1">
      <c r="A45" s="5"/>
      <c r="B45" s="511"/>
      <c r="C45" s="388" t="s">
        <v>47</v>
      </c>
      <c r="D45" s="381">
        <v>6.2</v>
      </c>
      <c r="E45" s="381">
        <v>5.7</v>
      </c>
      <c r="F45" s="381">
        <v>17.100000000000001</v>
      </c>
      <c r="G45" s="381"/>
      <c r="H45" s="382"/>
      <c r="I45" s="22"/>
      <c r="K45"/>
      <c r="L45" s="382">
        <v>-4.1694242223692921</v>
      </c>
      <c r="M45"/>
      <c r="N45"/>
      <c r="O45"/>
      <c r="P45"/>
    </row>
    <row r="46" spans="1:16" ht="19.899999999999999" customHeight="1">
      <c r="A46" s="5"/>
      <c r="B46" s="511"/>
      <c r="C46" s="388" t="s">
        <v>48</v>
      </c>
      <c r="D46" s="381">
        <v>-14.9</v>
      </c>
      <c r="E46" s="381">
        <v>31.3</v>
      </c>
      <c r="F46" s="381">
        <v>0.6</v>
      </c>
      <c r="G46" s="381"/>
      <c r="H46" s="382"/>
      <c r="I46" s="22"/>
      <c r="K46"/>
      <c r="L46" s="382">
        <v>10.566205974141775</v>
      </c>
      <c r="M46"/>
      <c r="N46"/>
      <c r="O46"/>
      <c r="P46"/>
    </row>
    <row r="47" spans="1:16" ht="19.899999999999999" customHeight="1">
      <c r="A47" s="5"/>
      <c r="B47" s="511"/>
      <c r="C47" s="388" t="s">
        <v>49</v>
      </c>
      <c r="D47" s="381">
        <v>-2.5</v>
      </c>
      <c r="E47" s="381">
        <v>17.5</v>
      </c>
      <c r="F47" s="381">
        <v>14.8</v>
      </c>
      <c r="G47" s="381"/>
      <c r="H47" s="382"/>
      <c r="I47" s="22"/>
      <c r="K47"/>
      <c r="L47" s="382">
        <v>-2.5</v>
      </c>
      <c r="M47"/>
      <c r="N47"/>
      <c r="O47"/>
      <c r="P47"/>
    </row>
    <row r="48" spans="1:16" ht="19.899999999999999" customHeight="1" thickBot="1">
      <c r="A48" s="5"/>
      <c r="B48" s="512"/>
      <c r="C48" s="393" t="s">
        <v>50</v>
      </c>
      <c r="D48" s="383">
        <v>-2.25</v>
      </c>
      <c r="E48" s="383">
        <v>-3.6</v>
      </c>
      <c r="F48" s="383">
        <v>11.637441343604699</v>
      </c>
      <c r="G48" s="383"/>
      <c r="H48" s="383"/>
      <c r="I48" s="380"/>
      <c r="K48"/>
      <c r="L48" s="383">
        <v>2.6656196536405297</v>
      </c>
      <c r="M48"/>
      <c r="N48"/>
      <c r="O48"/>
      <c r="P48"/>
    </row>
    <row r="49" spans="1:16" ht="14.45">
      <c r="A49" s="5"/>
      <c r="B49" s="513" t="s">
        <v>51</v>
      </c>
      <c r="C49" s="513"/>
      <c r="D49" s="513"/>
      <c r="E49" s="513"/>
      <c r="F49" s="513"/>
      <c r="G49" s="513"/>
      <c r="H49" s="513"/>
      <c r="I49" s="513"/>
      <c r="K49" s="398"/>
      <c r="L49" s="398"/>
      <c r="M49" s="398"/>
      <c r="N49" s="398"/>
      <c r="O49"/>
      <c r="P49"/>
    </row>
    <row r="50" spans="1:16" ht="23.45" customHeight="1">
      <c r="A50" s="5"/>
      <c r="B50" s="513"/>
      <c r="C50" s="513"/>
      <c r="D50" s="513"/>
      <c r="E50" s="513"/>
      <c r="F50" s="513"/>
      <c r="G50" s="513"/>
      <c r="H50" s="513"/>
      <c r="I50" s="513"/>
      <c r="K50" s="398"/>
      <c r="L50" s="398"/>
      <c r="M50" s="398"/>
      <c r="N50" s="398"/>
      <c r="O50"/>
      <c r="P50"/>
    </row>
    <row r="51" spans="1:16" ht="14.45">
      <c r="A51" s="5"/>
      <c r="B51" s="5"/>
      <c r="C51" s="5"/>
      <c r="D51" s="5"/>
      <c r="E51" s="5"/>
      <c r="F51" s="5"/>
      <c r="G51" s="5"/>
      <c r="H51" s="5"/>
      <c r="I51" s="106"/>
      <c r="K51" s="398"/>
      <c r="L51" s="398"/>
      <c r="M51" s="398"/>
      <c r="N51" s="398"/>
    </row>
    <row r="52" spans="1:16" ht="14.45">
      <c r="K52" s="398"/>
      <c r="L52" s="398"/>
      <c r="M52" s="398"/>
      <c r="N52" s="398"/>
    </row>
    <row r="53" spans="1:16" ht="14.45">
      <c r="K53" s="398"/>
      <c r="L53" s="398"/>
      <c r="M53" s="398"/>
      <c r="N53" s="398"/>
    </row>
    <row r="54" spans="1:16" ht="14.45">
      <c r="K54" s="398"/>
      <c r="L54" s="398"/>
      <c r="M54" s="398"/>
      <c r="N54" s="398"/>
    </row>
    <row r="55" spans="1:16" ht="14.45">
      <c r="K55" s="398"/>
      <c r="L55" s="398"/>
      <c r="M55" s="398"/>
      <c r="N55" s="398"/>
    </row>
    <row r="56" spans="1:16" ht="14.45">
      <c r="K56" s="398"/>
      <c r="L56" s="398"/>
      <c r="M56" s="398"/>
      <c r="N56" s="398"/>
    </row>
    <row r="57" spans="1:16" ht="14.45">
      <c r="K57" s="400"/>
      <c r="L57" s="400"/>
      <c r="M57" s="400"/>
      <c r="N57" s="400"/>
    </row>
    <row r="58" spans="1:16" ht="14.45">
      <c r="K58" s="400"/>
      <c r="L58" s="400"/>
      <c r="M58" s="400"/>
      <c r="N58" s="400"/>
    </row>
    <row r="59" spans="1:16" ht="14.45">
      <c r="K59" s="400"/>
      <c r="L59" s="400"/>
      <c r="M59" s="400"/>
      <c r="N59" s="400"/>
    </row>
    <row r="60" spans="1:16" ht="14.45">
      <c r="K60" s="400"/>
      <c r="L60" s="400"/>
      <c r="M60" s="400"/>
      <c r="N60" s="400"/>
    </row>
    <row r="61" spans="1:16" ht="14.45">
      <c r="K61" s="400"/>
      <c r="L61" s="400"/>
      <c r="M61" s="400"/>
      <c r="N61" s="400"/>
    </row>
  </sheetData>
  <mergeCells count="7">
    <mergeCell ref="B3:I3"/>
    <mergeCell ref="B49:I50"/>
    <mergeCell ref="B15:I16"/>
    <mergeCell ref="B32:I33"/>
    <mergeCell ref="B6:B14"/>
    <mergeCell ref="B23:B31"/>
    <mergeCell ref="B40:B48"/>
  </mergeCells>
  <pageMargins left="0.7" right="0.7" top="0.75" bottom="0.75" header="0.3" footer="0.3"/>
  <pageSetup scale="65" orientation="portrait" r:id="rId1"/>
  <rowBreaks count="2" manualBreakCount="2">
    <brk id="17" max="16383" man="1"/>
    <brk id="34" max="16383" man="1"/>
  </rowBreaks>
  <extLst>
    <ext xmlns:x14="http://schemas.microsoft.com/office/spreadsheetml/2009/9/main" uri="{05C60535-1F16-4fd2-B633-F4F36F0B64E0}">
      <x14:sparklineGroups xmlns:xm="http://schemas.microsoft.com/office/excel/2006/main">
        <x14:sparklineGroup displayEmptyCellsAs="gap" markers="1" first="1" last="1" xr2:uid="{00000000-0003-0000-0600-00001B000000}">
          <x14:colorSeries theme="4" tint="-0.249977111117893"/>
          <x14:colorNegative rgb="FFD00000"/>
          <x14:colorAxis rgb="FF000000"/>
          <x14:colorMarkers rgb="FFD00000"/>
          <x14:colorFirst rgb="FFD00000"/>
          <x14:colorLast rgb="FFD00000"/>
          <x14:colorHigh rgb="FFD00000"/>
          <x14:colorLow rgb="FFD00000"/>
          <x14:sparklines>
            <x14:sparkline>
              <xm:f>'2.Growth Rate'!D12:G12</xm:f>
              <xm:sqref>I12</xm:sqref>
            </x14:sparkline>
          </x14:sparklines>
        </x14:sparklineGroup>
        <x14:sparklineGroup displayEmptyCellsAs="gap" markers="1" first="1" last="1" xr2:uid="{00000000-0003-0000-0600-00001C000000}">
          <x14:colorSeries theme="4" tint="-0.249977111117893"/>
          <x14:colorNegative rgb="FFD00000"/>
          <x14:colorAxis rgb="FF000000"/>
          <x14:colorMarkers rgb="FFD00000"/>
          <x14:colorFirst rgb="FFD00000"/>
          <x14:colorLast rgb="FFD00000"/>
          <x14:colorHigh rgb="FFD00000"/>
          <x14:colorLow rgb="FFD00000"/>
          <x14:sparklines>
            <x14:sparkline>
              <xm:f>'2.Growth Rate'!D11:G11</xm:f>
              <xm:sqref>I11</xm:sqref>
            </x14:sparkline>
          </x14:sparklines>
        </x14:sparklineGroup>
        <x14:sparklineGroup displayEmptyCellsAs="gap" markers="1" first="1" last="1" xr2:uid="{00000000-0003-0000-0600-00001D000000}">
          <x14:colorSeries theme="4" tint="-0.249977111117893"/>
          <x14:colorNegative rgb="FFD00000"/>
          <x14:colorAxis rgb="FF000000"/>
          <x14:colorMarkers rgb="FFD00000"/>
          <x14:colorFirst rgb="FFD00000"/>
          <x14:colorLast rgb="FFD00000"/>
          <x14:colorHigh rgb="FFD00000"/>
          <x14:colorLow rgb="FFD00000"/>
          <x14:sparklines>
            <x14:sparkline>
              <xm:f>'2.Growth Rate'!D10:G10</xm:f>
              <xm:sqref>I10</xm:sqref>
            </x14:sparkline>
          </x14:sparklines>
        </x14:sparklineGroup>
        <x14:sparklineGroup displayEmptyCellsAs="gap" markers="1" first="1" last="1" xr2:uid="{00000000-0003-0000-0600-00001E000000}">
          <x14:colorSeries theme="4" tint="-0.249977111117893"/>
          <x14:colorNegative rgb="FFD00000"/>
          <x14:colorAxis rgb="FF000000"/>
          <x14:colorMarkers rgb="FFD00000"/>
          <x14:colorFirst rgb="FFD00000"/>
          <x14:colorLast rgb="FFD00000"/>
          <x14:colorHigh rgb="FFD00000"/>
          <x14:colorLow rgb="FFD00000"/>
          <x14:sparklines>
            <x14:sparkline>
              <xm:f>'2.Growth Rate'!D9:G9</xm:f>
              <xm:sqref>I9</xm:sqref>
            </x14:sparkline>
          </x14:sparklines>
        </x14:sparklineGroup>
        <x14:sparklineGroup displayEmptyCellsAs="gap" markers="1" first="1" last="1" xr2:uid="{00000000-0003-0000-0600-00001F000000}">
          <x14:colorSeries theme="4" tint="-0.249977111117893"/>
          <x14:colorNegative rgb="FFD00000"/>
          <x14:colorAxis rgb="FF000000"/>
          <x14:colorMarkers rgb="FFD00000"/>
          <x14:colorFirst rgb="FFD00000"/>
          <x14:colorLast rgb="FFD00000"/>
          <x14:colorHigh rgb="FFD00000"/>
          <x14:colorLow rgb="FFD00000"/>
          <x14:sparklines>
            <x14:sparkline>
              <xm:f>'2.Growth Rate'!D8:G8</xm:f>
              <xm:sqref>I8</xm:sqref>
            </x14:sparkline>
          </x14:sparklines>
        </x14:sparklineGroup>
        <x14:sparklineGroup displayEmptyCellsAs="gap" markers="1" first="1" last="1" xr2:uid="{00000000-0003-0000-0600-000020000000}">
          <x14:colorSeries theme="4" tint="-0.249977111117893"/>
          <x14:colorNegative rgb="FFD00000"/>
          <x14:colorAxis rgb="FF000000"/>
          <x14:colorMarkers rgb="FFD00000"/>
          <x14:colorFirst rgb="FFD00000"/>
          <x14:colorLast rgb="FFD00000"/>
          <x14:colorHigh rgb="FFD00000"/>
          <x14:colorLow rgb="FFD00000"/>
          <x14:sparklines>
            <x14:sparkline>
              <xm:f>'2.Growth Rate'!D7:G7</xm:f>
              <xm:sqref>I7</xm:sqref>
            </x14:sparkline>
          </x14:sparklines>
        </x14:sparklineGroup>
        <x14:sparklineGroup displayEmptyCellsAs="gap" markers="1" first="1" last="1" xr2:uid="{00000000-0003-0000-0600-000021000000}">
          <x14:colorSeries theme="4" tint="-0.249977111117893"/>
          <x14:colorNegative rgb="FFD00000"/>
          <x14:colorAxis rgb="FF000000"/>
          <x14:colorMarkers rgb="FFD00000"/>
          <x14:colorFirst rgb="FFD00000"/>
          <x14:colorLast rgb="FFD00000"/>
          <x14:colorHigh rgb="FFD00000"/>
          <x14:colorLow rgb="FFD00000"/>
          <x14:sparklines>
            <x14:sparkline>
              <xm:f>'2.Growth Rate'!D46:G46</xm:f>
              <xm:sqref>I46</xm:sqref>
            </x14:sparkline>
          </x14:sparklines>
        </x14:sparklineGroup>
        <x14:sparklineGroup displayEmptyCellsAs="gap" markers="1" first="1" last="1" xr2:uid="{00000000-0003-0000-0600-000022000000}">
          <x14:colorSeries theme="4" tint="-0.249977111117893"/>
          <x14:colorNegative rgb="FFD00000"/>
          <x14:colorAxis rgb="FF000000"/>
          <x14:colorMarkers rgb="FFD00000"/>
          <x14:colorFirst rgb="FFD00000"/>
          <x14:colorLast rgb="FFD00000"/>
          <x14:colorHigh rgb="FFD00000"/>
          <x14:colorLow rgb="FFD00000"/>
          <x14:sparklines>
            <x14:sparkline>
              <xm:f>'2.Growth Rate'!D45:G45</xm:f>
              <xm:sqref>I45</xm:sqref>
            </x14:sparkline>
          </x14:sparklines>
        </x14:sparklineGroup>
        <x14:sparklineGroup displayEmptyCellsAs="gap" markers="1" first="1" last="1" xr2:uid="{00000000-0003-0000-0600-000023000000}">
          <x14:colorSeries theme="4" tint="-0.249977111117893"/>
          <x14:colorNegative rgb="FFD00000"/>
          <x14:colorAxis rgb="FF000000"/>
          <x14:colorMarkers rgb="FFD00000"/>
          <x14:colorFirst rgb="FFD00000"/>
          <x14:colorLast rgb="FFD00000"/>
          <x14:colorHigh rgb="FFD00000"/>
          <x14:colorLow rgb="FFD00000"/>
          <x14:sparklines>
            <x14:sparkline>
              <xm:f>'2.Growth Rate'!D44:G44</xm:f>
              <xm:sqref>I44</xm:sqref>
            </x14:sparkline>
          </x14:sparklines>
        </x14:sparklineGroup>
        <x14:sparklineGroup displayEmptyCellsAs="gap" markers="1" first="1" last="1" xr2:uid="{00000000-0003-0000-0600-000024000000}">
          <x14:colorSeries theme="4" tint="-0.249977111117893"/>
          <x14:colorNegative rgb="FFD00000"/>
          <x14:colorAxis rgb="FF000000"/>
          <x14:colorMarkers rgb="FFD00000"/>
          <x14:colorFirst rgb="FFD00000"/>
          <x14:colorLast rgb="FFD00000"/>
          <x14:colorHigh rgb="FFD00000"/>
          <x14:colorLow rgb="FFD00000"/>
          <x14:sparklines>
            <x14:sparkline>
              <xm:f>'2.Growth Rate'!D43:G43</xm:f>
              <xm:sqref>I43</xm:sqref>
            </x14:sparkline>
          </x14:sparklines>
        </x14:sparklineGroup>
        <x14:sparklineGroup displayEmptyCellsAs="gap" markers="1" first="1" last="1" xr2:uid="{00000000-0003-0000-0600-000025000000}">
          <x14:colorSeries theme="4" tint="-0.249977111117893"/>
          <x14:colorNegative rgb="FFD00000"/>
          <x14:colorAxis rgb="FF000000"/>
          <x14:colorMarkers rgb="FFD00000"/>
          <x14:colorFirst rgb="FFD00000"/>
          <x14:colorLast rgb="FFD00000"/>
          <x14:colorHigh rgb="FFD00000"/>
          <x14:colorLow rgb="FFD00000"/>
          <x14:sparklines>
            <x14:sparkline>
              <xm:f>'2.Growth Rate'!D42:G42</xm:f>
              <xm:sqref>I42</xm:sqref>
            </x14:sparkline>
          </x14:sparklines>
        </x14:sparklineGroup>
        <x14:sparklineGroup displayEmptyCellsAs="gap" markers="1" first="1" last="1" xr2:uid="{00000000-0003-0000-0600-000026000000}">
          <x14:colorSeries theme="4" tint="-0.249977111117893"/>
          <x14:colorNegative rgb="FFD00000"/>
          <x14:colorAxis rgb="FF000000"/>
          <x14:colorMarkers rgb="FFD00000"/>
          <x14:colorFirst rgb="FFD00000"/>
          <x14:colorLast rgb="FFD00000"/>
          <x14:colorHigh rgb="FFD00000"/>
          <x14:colorLow rgb="FFD00000"/>
          <x14:sparklines>
            <x14:sparkline>
              <xm:f>'2.Growth Rate'!D29:G29</xm:f>
              <xm:sqref>I29</xm:sqref>
            </x14:sparkline>
          </x14:sparklines>
        </x14:sparklineGroup>
        <x14:sparklineGroup displayEmptyCellsAs="gap" markers="1" first="1" last="1" xr2:uid="{00000000-0003-0000-0600-000027000000}">
          <x14:colorSeries theme="4" tint="-0.249977111117893"/>
          <x14:colorNegative rgb="FFD00000"/>
          <x14:colorAxis rgb="FF000000"/>
          <x14:colorMarkers rgb="FFD00000"/>
          <x14:colorFirst rgb="FFD00000"/>
          <x14:colorLast rgb="FFD00000"/>
          <x14:colorHigh rgb="FFD00000"/>
          <x14:colorLow rgb="FFD00000"/>
          <x14:sparklines>
            <x14:sparkline>
              <xm:f>'2.Growth Rate'!D28:G28</xm:f>
              <xm:sqref>I28</xm:sqref>
            </x14:sparkline>
          </x14:sparklines>
        </x14:sparklineGroup>
        <x14:sparklineGroup displayEmptyCellsAs="gap" markers="1" first="1" last="1" xr2:uid="{00000000-0003-0000-0600-000028000000}">
          <x14:colorSeries theme="4" tint="-0.249977111117893"/>
          <x14:colorNegative rgb="FFD00000"/>
          <x14:colorAxis rgb="FF000000"/>
          <x14:colorMarkers rgb="FFD00000"/>
          <x14:colorFirst rgb="FFD00000"/>
          <x14:colorLast rgb="FFD00000"/>
          <x14:colorHigh rgb="FFD00000"/>
          <x14:colorLow rgb="FFD00000"/>
          <x14:sparklines>
            <x14:sparkline>
              <xm:f>'2.Growth Rate'!D27:G27</xm:f>
              <xm:sqref>I27</xm:sqref>
            </x14:sparkline>
          </x14:sparklines>
        </x14:sparklineGroup>
        <x14:sparklineGroup displayEmptyCellsAs="gap" markers="1" first="1" last="1" xr2:uid="{00000000-0003-0000-0600-000029000000}">
          <x14:colorSeries theme="4" tint="-0.249977111117893"/>
          <x14:colorNegative rgb="FFD00000"/>
          <x14:colorAxis rgb="FF000000"/>
          <x14:colorMarkers rgb="FFD00000"/>
          <x14:colorFirst rgb="FFD00000"/>
          <x14:colorLast rgb="FFD00000"/>
          <x14:colorHigh rgb="FFD00000"/>
          <x14:colorLow rgb="FFD00000"/>
          <x14:sparklines>
            <x14:sparkline>
              <xm:f>'2.Growth Rate'!D26:G26</xm:f>
              <xm:sqref>I26</xm:sqref>
            </x14:sparkline>
          </x14:sparklines>
        </x14:sparklineGroup>
        <x14:sparklineGroup displayEmptyCellsAs="gap" markers="1" first="1" last="1" xr2:uid="{00000000-0003-0000-0600-00002A000000}">
          <x14:colorSeries theme="4" tint="-0.249977111117893"/>
          <x14:colorNegative rgb="FFD00000"/>
          <x14:colorAxis rgb="FF000000"/>
          <x14:colorMarkers rgb="FFD00000"/>
          <x14:colorFirst rgb="FFD00000"/>
          <x14:colorLast rgb="FFD00000"/>
          <x14:colorHigh rgb="FFD00000"/>
          <x14:colorLow rgb="FFD00000"/>
          <x14:sparklines>
            <x14:sparkline>
              <xm:f>'2.Growth Rate'!D25:G25</xm:f>
              <xm:sqref>I25</xm:sqref>
            </x14:sparkline>
          </x14:sparklines>
        </x14:sparklineGroup>
        <x14:sparklineGroup displayEmptyCellsAs="gap" markers="1" first="1" last="1" xr2:uid="{00000000-0003-0000-0600-00002B000000}">
          <x14:colorSeries theme="4" tint="-0.249977111117893"/>
          <x14:colorNegative rgb="FFD00000"/>
          <x14:colorAxis rgb="FF000000"/>
          <x14:colorMarkers rgb="FFD00000"/>
          <x14:colorFirst rgb="FFD00000"/>
          <x14:colorLast rgb="FFD00000"/>
          <x14:colorHigh rgb="FFD00000"/>
          <x14:colorLow rgb="FFD00000"/>
          <x14:sparklines>
            <x14:sparkline>
              <xm:f>'2.Growth Rate'!D47:G47</xm:f>
              <xm:sqref>I47</xm:sqref>
            </x14:sparkline>
            <x14:sparkline>
              <xm:f>'2.Growth Rate'!D48:G48</xm:f>
              <xm:sqref>I48</xm:sqref>
            </x14:sparkline>
          </x14:sparklines>
        </x14:sparklineGroup>
        <x14:sparklineGroup displayEmptyCellsAs="gap" markers="1" first="1" last="1" xr2:uid="{00000000-0003-0000-0600-00002C000000}">
          <x14:colorSeries theme="4" tint="-0.249977111117893"/>
          <x14:colorNegative rgb="FFD00000"/>
          <x14:colorAxis rgb="FF000000"/>
          <x14:colorMarkers rgb="FFD00000"/>
          <x14:colorFirst rgb="FFD00000"/>
          <x14:colorLast rgb="FFD00000"/>
          <x14:colorHigh rgb="FFD00000"/>
          <x14:colorLow rgb="FFD00000"/>
          <x14:sparklines>
            <x14:sparkline>
              <xm:f>'2.Growth Rate'!D41:G41</xm:f>
              <xm:sqref>I41</xm:sqref>
            </x14:sparkline>
          </x14:sparklines>
        </x14:sparklineGroup>
        <x14:sparklineGroup displayEmptyCellsAs="gap" markers="1" first="1" last="1" xr2:uid="{00000000-0003-0000-0600-00002D000000}">
          <x14:colorSeries theme="4" tint="-0.249977111117893"/>
          <x14:colorNegative rgb="FFD00000"/>
          <x14:colorAxis rgb="FF000000"/>
          <x14:colorMarkers rgb="FFD00000"/>
          <x14:colorFirst rgb="FFD00000"/>
          <x14:colorLast rgb="FFD00000"/>
          <x14:colorHigh rgb="FFD00000"/>
          <x14:colorLow rgb="FFD00000"/>
          <x14:sparklines>
            <x14:sparkline>
              <xm:f>'2.Growth Rate'!D40:G40</xm:f>
              <xm:sqref>I40</xm:sqref>
            </x14:sparkline>
          </x14:sparklines>
        </x14:sparklineGroup>
        <x14:sparklineGroup displayEmptyCellsAs="gap" markers="1" first="1" last="1" xr2:uid="{00000000-0003-0000-0600-00002E000000}">
          <x14:colorSeries theme="4" tint="-0.249977111117893"/>
          <x14:colorNegative rgb="FFD00000"/>
          <x14:colorAxis rgb="FF000000"/>
          <x14:colorMarkers rgb="FFD00000"/>
          <x14:colorFirst rgb="FFD00000"/>
          <x14:colorLast rgb="FFD00000"/>
          <x14:colorHigh rgb="FFD00000"/>
          <x14:colorLow rgb="FFD00000"/>
          <x14:sparklines>
            <x14:sparkline>
              <xm:f>'2.Growth Rate'!D23:G23</xm:f>
              <xm:sqref>I23</xm:sqref>
            </x14:sparkline>
          </x14:sparklines>
        </x14:sparklineGroup>
        <x14:sparklineGroup displayEmptyCellsAs="gap" markers="1" first="1" last="1" xr2:uid="{00000000-0003-0000-0600-00002F000000}">
          <x14:colorSeries theme="4" tint="-0.249977111117893"/>
          <x14:colorNegative rgb="FFD00000"/>
          <x14:colorAxis rgb="FF000000"/>
          <x14:colorMarkers rgb="FFD00000"/>
          <x14:colorFirst rgb="FFD00000"/>
          <x14:colorLast rgb="FFD00000"/>
          <x14:colorHigh rgb="FFD00000"/>
          <x14:colorLow rgb="FFD00000"/>
          <x14:sparklines>
            <x14:sparkline>
              <xm:f>'2.Growth Rate'!D24:G24</xm:f>
              <xm:sqref>I24</xm:sqref>
            </x14:sparkline>
          </x14:sparklines>
        </x14:sparklineGroup>
        <x14:sparklineGroup displayEmptyCellsAs="gap" markers="1" first="1" last="1" xr2:uid="{00000000-0003-0000-0600-000030000000}">
          <x14:colorSeries theme="4" tint="-0.249977111117893"/>
          <x14:colorNegative rgb="FFD00000"/>
          <x14:colorAxis rgb="FF000000"/>
          <x14:colorMarkers rgb="FFD00000"/>
          <x14:colorFirst rgb="FFD00000"/>
          <x14:colorLast rgb="FFD00000"/>
          <x14:colorHigh rgb="FFD00000"/>
          <x14:colorLow rgb="FFD00000"/>
          <x14:sparklines>
            <x14:sparkline>
              <xm:f>'2.Growth Rate'!D30:G30</xm:f>
              <xm:sqref>I30</xm:sqref>
            </x14:sparkline>
            <x14:sparkline>
              <xm:f>'2.Growth Rate'!D31:G31</xm:f>
              <xm:sqref>I31</xm:sqref>
            </x14:sparkline>
          </x14:sparklines>
        </x14:sparklineGroup>
        <x14:sparklineGroup displayEmptyCellsAs="gap" markers="1" first="1" last="1" xr2:uid="{00000000-0003-0000-0600-000031000000}">
          <x14:colorSeries theme="4" tint="-0.249977111117893"/>
          <x14:colorNegative rgb="FFD00000"/>
          <x14:colorAxis rgb="FF000000"/>
          <x14:colorMarkers rgb="FFD00000"/>
          <x14:colorFirst rgb="FFD00000"/>
          <x14:colorLast rgb="FFD00000"/>
          <x14:colorHigh rgb="FFD00000"/>
          <x14:colorLow rgb="FFD00000"/>
          <x14:sparklines>
            <x14:sparkline>
              <xm:f>'2.Growth Rate'!D13:G13</xm:f>
              <xm:sqref>I13</xm:sqref>
            </x14:sparkline>
            <x14:sparkline>
              <xm:f>'2.Growth Rate'!D14:G14</xm:f>
              <xm:sqref>I14</xm:sqref>
            </x14:sparkline>
          </x14:sparklines>
        </x14:sparklineGroup>
        <x14:sparklineGroup displayEmptyCellsAs="gap" markers="1" first="1" last="1" xr2:uid="{00000000-0003-0000-0600-000032000000}">
          <x14:colorSeries theme="4" tint="-0.249977111117893"/>
          <x14:colorNegative rgb="FFD00000"/>
          <x14:colorAxis rgb="FF000000"/>
          <x14:colorMarkers rgb="FFD00000"/>
          <x14:colorFirst rgb="FFD00000"/>
          <x14:colorLast rgb="FFD00000"/>
          <x14:colorHigh rgb="FFD00000"/>
          <x14:colorLow rgb="FFD00000"/>
          <x14:sparklines>
            <x14:sparkline>
              <xm:f>'2.Growth Rate'!D6:G6</xm:f>
              <xm:sqref>I6</xm:sqref>
            </x14:sparkline>
          </x14:sparklines>
        </x14:sparklineGroup>
      </x14:sparklineGroup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94"/>
  <sheetViews>
    <sheetView showGridLines="0" view="pageBreakPreview" zoomScaleNormal="100" zoomScaleSheetLayoutView="100" workbookViewId="0"/>
  </sheetViews>
  <sheetFormatPr defaultColWidth="8.85546875" defaultRowHeight="13.15"/>
  <cols>
    <col min="1" max="1" width="4.140625" style="15" customWidth="1"/>
    <col min="2" max="2" width="19" style="15" customWidth="1"/>
    <col min="3" max="3" width="13.7109375" style="15" customWidth="1"/>
    <col min="4" max="4" width="12.7109375" style="15" customWidth="1"/>
    <col min="5" max="5" width="13.7109375" style="15" customWidth="1"/>
    <col min="6" max="8" width="12.7109375" style="15" customWidth="1"/>
    <col min="9" max="9" width="16.42578125" style="15" customWidth="1"/>
    <col min="10" max="10" width="11" style="15" customWidth="1"/>
    <col min="11" max="11" width="10.28515625" style="15" customWidth="1"/>
    <col min="12" max="12" width="10.85546875" style="15" customWidth="1"/>
    <col min="13" max="13" width="11.140625" style="15" customWidth="1"/>
    <col min="14" max="16" width="8.85546875" style="15"/>
    <col min="17" max="18" width="10.7109375" style="15" customWidth="1"/>
    <col min="19" max="19" width="11.28515625" style="15" customWidth="1"/>
    <col min="20" max="20" width="8.85546875" style="15" customWidth="1"/>
    <col min="21" max="21" width="13" style="15" customWidth="1"/>
    <col min="22" max="16384" width="8.85546875" style="15"/>
  </cols>
  <sheetData>
    <row r="1" spans="1:21">
      <c r="A1" s="5"/>
      <c r="B1" s="5"/>
      <c r="C1" s="5"/>
      <c r="D1" s="5"/>
      <c r="E1" s="5"/>
      <c r="F1" s="5"/>
      <c r="G1" s="5"/>
      <c r="H1" s="5"/>
      <c r="I1" s="5"/>
      <c r="J1" s="5"/>
    </row>
    <row r="2" spans="1:21" ht="13.9">
      <c r="A2" s="5"/>
      <c r="B2" s="119" t="s">
        <v>63</v>
      </c>
      <c r="C2" s="5"/>
      <c r="D2" s="5"/>
      <c r="E2" s="5"/>
      <c r="F2" s="5"/>
      <c r="G2" s="5"/>
      <c r="H2" s="5"/>
      <c r="I2" s="5"/>
      <c r="J2" s="5"/>
      <c r="K2" s="119" t="s">
        <v>64</v>
      </c>
      <c r="L2" s="5"/>
      <c r="M2" s="5"/>
      <c r="N2" s="5"/>
      <c r="O2" s="5"/>
      <c r="P2" s="5"/>
      <c r="Q2" s="5"/>
      <c r="R2" s="5"/>
      <c r="S2" s="5"/>
      <c r="T2" s="5"/>
      <c r="U2" s="5"/>
    </row>
    <row r="3" spans="1:21" ht="29.45" customHeight="1">
      <c r="A3" s="5"/>
      <c r="B3" s="515" t="s">
        <v>65</v>
      </c>
      <c r="C3" s="515"/>
      <c r="D3" s="515"/>
      <c r="E3" s="515"/>
      <c r="F3" s="515"/>
      <c r="G3" s="515"/>
      <c r="H3" s="515"/>
      <c r="I3" s="515"/>
      <c r="J3" s="5"/>
      <c r="K3" s="515" t="s">
        <v>65</v>
      </c>
      <c r="L3" s="515"/>
      <c r="M3" s="515"/>
      <c r="N3" s="515"/>
      <c r="O3" s="515"/>
      <c r="P3" s="515"/>
      <c r="Q3" s="515"/>
      <c r="R3" s="515"/>
      <c r="S3" s="515"/>
      <c r="T3" s="515"/>
      <c r="U3" s="515"/>
    </row>
    <row r="4" spans="1:21" ht="13.9" thickBot="1">
      <c r="A4" s="5"/>
      <c r="B4" s="6"/>
      <c r="C4" s="5"/>
      <c r="D4" s="5"/>
      <c r="E4" s="5"/>
      <c r="F4" s="17"/>
      <c r="G4" s="18"/>
      <c r="H4" s="18"/>
      <c r="I4" s="5"/>
      <c r="J4" s="5"/>
      <c r="K4" s="5"/>
      <c r="L4" s="5"/>
      <c r="M4" s="5"/>
      <c r="N4" s="5"/>
      <c r="O4" s="5"/>
      <c r="P4" s="5"/>
      <c r="Q4" s="5"/>
      <c r="R4" s="5"/>
      <c r="S4" s="5"/>
      <c r="T4" s="5"/>
      <c r="U4" s="5"/>
    </row>
    <row r="5" spans="1:21" ht="19.899999999999999" customHeight="1" thickBot="1">
      <c r="A5" s="5"/>
      <c r="B5" s="71" t="s">
        <v>38</v>
      </c>
      <c r="C5" s="72" t="s">
        <v>39</v>
      </c>
      <c r="D5" s="73">
        <v>2020</v>
      </c>
      <c r="E5" s="73">
        <v>2021</v>
      </c>
      <c r="F5" s="73">
        <v>2022</v>
      </c>
      <c r="G5" s="73">
        <v>2023</v>
      </c>
      <c r="H5" s="411">
        <v>2024</v>
      </c>
      <c r="I5" s="74" t="s">
        <v>40</v>
      </c>
      <c r="J5" s="412">
        <v>2023</v>
      </c>
      <c r="K5" s="5"/>
      <c r="L5" s="5"/>
      <c r="M5" s="5"/>
      <c r="N5" s="5"/>
      <c r="O5" s="5"/>
      <c r="P5" s="5"/>
      <c r="Q5" s="5"/>
      <c r="R5" s="5"/>
      <c r="S5" s="5"/>
      <c r="T5" s="5"/>
      <c r="U5" s="5"/>
    </row>
    <row r="6" spans="1:21" ht="19.899999999999999" customHeight="1">
      <c r="A6" s="5"/>
      <c r="B6" s="511" t="s">
        <v>66</v>
      </c>
      <c r="C6" s="388" t="s">
        <v>42</v>
      </c>
      <c r="D6" s="384">
        <v>4.5</v>
      </c>
      <c r="E6" s="384">
        <v>3.9</v>
      </c>
      <c r="F6" s="384">
        <v>3.9</v>
      </c>
      <c r="G6" s="384"/>
      <c r="H6" s="385"/>
      <c r="I6" s="22"/>
      <c r="J6" s="413">
        <v>3.9</v>
      </c>
      <c r="K6" s="5"/>
      <c r="L6" s="5"/>
      <c r="M6" s="5"/>
      <c r="N6" s="5"/>
      <c r="O6" s="5"/>
      <c r="P6" s="5"/>
      <c r="Q6" s="5"/>
      <c r="R6" s="5"/>
      <c r="S6" s="5"/>
      <c r="T6" s="5"/>
      <c r="U6" s="5"/>
    </row>
    <row r="7" spans="1:21" ht="19.899999999999999" customHeight="1">
      <c r="A7" s="5"/>
      <c r="B7" s="511"/>
      <c r="C7" s="388" t="s">
        <v>43</v>
      </c>
      <c r="D7" s="384">
        <v>4.2</v>
      </c>
      <c r="E7" s="384">
        <v>4.2</v>
      </c>
      <c r="F7" s="384">
        <v>4</v>
      </c>
      <c r="G7" s="384"/>
      <c r="H7" s="385"/>
      <c r="I7" s="22"/>
      <c r="J7" s="413">
        <v>3.7</v>
      </c>
      <c r="K7" s="5"/>
      <c r="L7" s="5"/>
      <c r="M7" s="5"/>
      <c r="N7" s="5"/>
      <c r="O7" s="5"/>
      <c r="P7" s="5"/>
      <c r="Q7" s="5"/>
      <c r="R7" s="5"/>
      <c r="S7" s="5"/>
      <c r="T7" s="5"/>
      <c r="U7" s="5"/>
    </row>
    <row r="8" spans="1:21" ht="19.899999999999999" customHeight="1">
      <c r="A8" s="5"/>
      <c r="B8" s="511"/>
      <c r="C8" s="388" t="s">
        <v>44</v>
      </c>
      <c r="D8" s="384">
        <v>5.3</v>
      </c>
      <c r="E8" s="384">
        <v>5.4</v>
      </c>
      <c r="F8" s="384">
        <v>5.3</v>
      </c>
      <c r="G8" s="384"/>
      <c r="H8" s="385"/>
      <c r="I8" s="22"/>
      <c r="J8" s="413">
        <v>5.3</v>
      </c>
      <c r="K8" s="5"/>
      <c r="L8" s="5"/>
      <c r="M8" s="5"/>
      <c r="N8" s="5"/>
      <c r="O8" s="5"/>
      <c r="P8" s="5"/>
      <c r="Q8" s="5"/>
      <c r="R8" s="5"/>
      <c r="S8" s="5"/>
      <c r="T8" s="5"/>
      <c r="U8" s="5"/>
    </row>
    <row r="9" spans="1:21" ht="19.899999999999999" customHeight="1">
      <c r="A9" s="5"/>
      <c r="B9" s="511"/>
      <c r="C9" s="388" t="s">
        <v>45</v>
      </c>
      <c r="D9" s="384">
        <v>5.4</v>
      </c>
      <c r="E9" s="384">
        <v>5.3</v>
      </c>
      <c r="F9" s="384">
        <v>5</v>
      </c>
      <c r="G9" s="384"/>
      <c r="H9" s="385"/>
      <c r="I9" s="22"/>
      <c r="J9" s="413">
        <v>5.2</v>
      </c>
      <c r="K9" s="5"/>
      <c r="L9" s="5"/>
      <c r="M9" s="5"/>
      <c r="N9" s="5"/>
      <c r="O9" s="5"/>
      <c r="P9" s="5"/>
      <c r="Q9" s="5"/>
      <c r="R9" s="5"/>
      <c r="S9" s="5"/>
      <c r="T9" s="5"/>
      <c r="U9" s="5"/>
    </row>
    <row r="10" spans="1:21" ht="19.899999999999999" customHeight="1">
      <c r="A10" s="5"/>
      <c r="B10" s="511"/>
      <c r="C10" s="388" t="s">
        <v>46</v>
      </c>
      <c r="D10" s="384">
        <v>1.9</v>
      </c>
      <c r="E10" s="384">
        <v>1.6</v>
      </c>
      <c r="F10" s="384">
        <v>1.4</v>
      </c>
      <c r="G10" s="384"/>
      <c r="H10" s="385"/>
      <c r="I10" s="22"/>
      <c r="J10" s="413">
        <v>1.3</v>
      </c>
      <c r="K10" s="5"/>
      <c r="L10" s="5"/>
      <c r="M10" s="5"/>
      <c r="N10" s="5"/>
      <c r="O10" s="5"/>
      <c r="P10" s="5"/>
      <c r="Q10" s="5"/>
      <c r="R10" s="5"/>
      <c r="S10" s="5"/>
      <c r="T10" s="5"/>
      <c r="U10" s="5"/>
    </row>
    <row r="11" spans="1:21" ht="19.899999999999999" customHeight="1">
      <c r="A11" s="5"/>
      <c r="B11" s="511"/>
      <c r="C11" s="388" t="s">
        <v>47</v>
      </c>
      <c r="D11" s="384">
        <v>2.2999999999999998</v>
      </c>
      <c r="E11" s="384">
        <v>2.2999999999999998</v>
      </c>
      <c r="F11" s="384">
        <v>2.2999999999999998</v>
      </c>
      <c r="G11" s="384"/>
      <c r="H11" s="385"/>
      <c r="I11" s="22"/>
      <c r="J11" s="413">
        <v>2.2999999999999998</v>
      </c>
      <c r="K11" s="5"/>
      <c r="L11" s="5"/>
      <c r="M11" s="5"/>
      <c r="N11" s="5"/>
      <c r="O11" s="5"/>
      <c r="P11" s="5"/>
      <c r="Q11" s="5"/>
      <c r="R11" s="5"/>
      <c r="S11" s="5"/>
      <c r="T11" s="5"/>
      <c r="U11" s="5"/>
    </row>
    <row r="12" spans="1:21" ht="19.899999999999999" customHeight="1">
      <c r="A12" s="5"/>
      <c r="B12" s="511"/>
      <c r="C12" s="388" t="s">
        <v>48</v>
      </c>
      <c r="D12" s="384">
        <v>1.8</v>
      </c>
      <c r="E12" s="384">
        <v>2</v>
      </c>
      <c r="F12" s="384">
        <v>1.9</v>
      </c>
      <c r="G12" s="384"/>
      <c r="H12" s="385"/>
      <c r="I12" s="22"/>
      <c r="J12" s="413">
        <v>1.8</v>
      </c>
      <c r="K12" s="5"/>
      <c r="L12" s="5"/>
      <c r="M12" s="5"/>
      <c r="N12" s="5"/>
      <c r="O12" s="5"/>
      <c r="P12" s="5"/>
      <c r="Q12" s="5"/>
      <c r="R12" s="5"/>
      <c r="S12" s="5"/>
      <c r="T12" s="5"/>
      <c r="U12" s="5"/>
    </row>
    <row r="13" spans="1:21" ht="19.899999999999999" customHeight="1">
      <c r="A13" s="5"/>
      <c r="B13" s="511"/>
      <c r="C13" s="388" t="s">
        <v>49</v>
      </c>
      <c r="D13" s="384">
        <v>0.8</v>
      </c>
      <c r="E13" s="384">
        <v>0.7</v>
      </c>
      <c r="F13" s="384">
        <v>0.8</v>
      </c>
      <c r="G13" s="384"/>
      <c r="H13" s="385"/>
      <c r="I13" s="22"/>
      <c r="J13" s="413">
        <v>0.7</v>
      </c>
      <c r="K13" s="5"/>
      <c r="L13" s="5"/>
      <c r="M13" s="5"/>
      <c r="N13" s="5"/>
      <c r="O13" s="5"/>
      <c r="P13" s="5"/>
      <c r="Q13" s="5"/>
      <c r="R13" s="5"/>
      <c r="S13" s="5"/>
      <c r="T13" s="5"/>
      <c r="U13" s="5"/>
    </row>
    <row r="14" spans="1:21" ht="19.899999999999999" customHeight="1" thickBot="1">
      <c r="A14" s="5"/>
      <c r="B14" s="512"/>
      <c r="C14" s="393" t="s">
        <v>50</v>
      </c>
      <c r="D14" s="386">
        <v>1.3311069922024799</v>
      </c>
      <c r="E14" s="386">
        <v>1.3259207603856611</v>
      </c>
      <c r="F14" s="386">
        <v>1.0717086584935362</v>
      </c>
      <c r="G14" s="386"/>
      <c r="H14" s="386"/>
      <c r="I14" s="380"/>
      <c r="J14" s="414">
        <v>1.0042407191637821</v>
      </c>
      <c r="K14" s="5"/>
      <c r="L14" s="5"/>
      <c r="M14" s="5"/>
      <c r="N14" s="5"/>
      <c r="O14" s="5"/>
      <c r="P14" s="5"/>
      <c r="Q14" s="5"/>
      <c r="R14" s="5"/>
      <c r="S14" s="5"/>
      <c r="T14" s="5"/>
      <c r="U14" s="5"/>
    </row>
    <row r="15" spans="1:21">
      <c r="A15" s="5"/>
      <c r="B15" s="513" t="s">
        <v>51</v>
      </c>
      <c r="C15" s="513"/>
      <c r="D15" s="513"/>
      <c r="E15" s="513"/>
      <c r="F15" s="513"/>
      <c r="G15" s="513"/>
      <c r="H15" s="513"/>
      <c r="I15" s="513"/>
      <c r="J15" s="5"/>
      <c r="K15" s="5"/>
      <c r="L15" s="5"/>
      <c r="M15" s="5"/>
      <c r="N15" s="5"/>
      <c r="O15" s="5"/>
      <c r="P15" s="5"/>
      <c r="Q15" s="5"/>
      <c r="R15" s="5"/>
      <c r="S15" s="5"/>
      <c r="T15" s="5"/>
      <c r="U15" s="5"/>
    </row>
    <row r="16" spans="1:21" ht="32.450000000000003" customHeight="1">
      <c r="A16" s="5"/>
      <c r="B16" s="513"/>
      <c r="C16" s="513"/>
      <c r="D16" s="513"/>
      <c r="E16" s="513"/>
      <c r="F16" s="513"/>
      <c r="G16" s="513"/>
      <c r="H16" s="513"/>
      <c r="I16" s="513"/>
      <c r="J16" s="5"/>
      <c r="K16" s="5"/>
      <c r="L16" s="5"/>
      <c r="M16" s="5"/>
      <c r="N16" s="5"/>
      <c r="O16" s="5"/>
      <c r="P16" s="5"/>
      <c r="Q16" s="5"/>
      <c r="R16" s="5"/>
      <c r="S16" s="5"/>
      <c r="T16" s="5"/>
      <c r="U16" s="5"/>
    </row>
    <row r="17" spans="1:21">
      <c r="A17" s="5"/>
      <c r="B17" s="5"/>
      <c r="C17" s="5"/>
      <c r="D17" s="23"/>
      <c r="E17" s="23"/>
      <c r="F17" s="23"/>
      <c r="G17" s="23"/>
      <c r="H17" s="23"/>
      <c r="I17" s="5"/>
      <c r="J17" s="5"/>
      <c r="K17" s="5"/>
      <c r="L17" s="5"/>
      <c r="M17" s="5"/>
      <c r="N17" s="5"/>
      <c r="O17" s="5"/>
      <c r="P17" s="5"/>
      <c r="Q17" s="5"/>
      <c r="R17" s="5"/>
      <c r="S17" s="5"/>
      <c r="T17" s="5"/>
      <c r="U17" s="5"/>
    </row>
    <row r="18" spans="1:21">
      <c r="A18" s="5"/>
      <c r="B18" s="5"/>
      <c r="C18" s="5"/>
      <c r="D18" s="5"/>
      <c r="E18" s="5"/>
      <c r="F18" s="5"/>
      <c r="G18" s="5"/>
      <c r="H18" s="5"/>
      <c r="I18" s="5"/>
      <c r="J18" s="5"/>
      <c r="K18" s="5"/>
      <c r="L18" s="5"/>
      <c r="M18" s="5"/>
      <c r="N18" s="5"/>
      <c r="O18" s="5"/>
      <c r="P18" s="5"/>
      <c r="Q18" s="5"/>
      <c r="R18" s="5"/>
      <c r="S18" s="5"/>
      <c r="T18" s="5"/>
      <c r="U18" s="5"/>
    </row>
    <row r="19" spans="1:21">
      <c r="A19" s="5"/>
      <c r="B19" s="5"/>
      <c r="C19" s="5"/>
      <c r="D19" s="5"/>
      <c r="E19" s="5"/>
      <c r="F19" s="5"/>
      <c r="G19" s="5"/>
      <c r="H19" s="5"/>
      <c r="I19" s="5"/>
      <c r="J19" s="5"/>
      <c r="K19" s="5"/>
      <c r="L19" s="5"/>
      <c r="M19" s="5"/>
      <c r="N19" s="5"/>
      <c r="O19" s="5"/>
      <c r="P19" s="5"/>
      <c r="Q19" s="5"/>
      <c r="R19" s="5"/>
      <c r="S19" s="5"/>
      <c r="T19" s="5"/>
      <c r="U19" s="5"/>
    </row>
    <row r="20" spans="1:21">
      <c r="A20" s="5"/>
      <c r="B20" s="5"/>
      <c r="C20" s="5"/>
      <c r="D20" s="5"/>
      <c r="E20" s="5"/>
      <c r="F20" s="5"/>
      <c r="G20" s="5"/>
      <c r="H20" s="5"/>
      <c r="I20" s="5"/>
      <c r="J20" s="5"/>
      <c r="K20" s="5"/>
      <c r="L20" s="5"/>
      <c r="M20" s="5"/>
      <c r="N20" s="5"/>
      <c r="O20" s="5"/>
      <c r="P20" s="5"/>
      <c r="Q20" s="5"/>
      <c r="R20" s="5"/>
      <c r="S20" s="5"/>
      <c r="T20" s="5"/>
      <c r="U20" s="5"/>
    </row>
    <row r="21" spans="1:21">
      <c r="A21" s="5"/>
      <c r="B21" s="5"/>
      <c r="C21" s="5"/>
      <c r="D21" s="5"/>
      <c r="E21" s="5"/>
      <c r="F21" s="5"/>
      <c r="G21" s="5"/>
      <c r="H21" s="5"/>
      <c r="I21" s="5"/>
      <c r="J21" s="5"/>
      <c r="K21" s="5"/>
      <c r="L21" s="5"/>
      <c r="M21" s="5"/>
      <c r="N21" s="5"/>
      <c r="O21" s="5"/>
      <c r="P21" s="5"/>
      <c r="Q21" s="5"/>
      <c r="R21" s="5"/>
      <c r="S21" s="5"/>
      <c r="T21" s="5"/>
      <c r="U21" s="5"/>
    </row>
    <row r="22" spans="1:21">
      <c r="A22" s="5"/>
      <c r="B22" s="5"/>
      <c r="C22" s="5"/>
      <c r="D22" s="5"/>
      <c r="E22" s="5"/>
      <c r="F22" s="5"/>
      <c r="G22" s="5"/>
      <c r="H22" s="5"/>
      <c r="I22" s="5"/>
      <c r="J22" s="5"/>
      <c r="K22" s="5"/>
      <c r="L22" s="5"/>
      <c r="M22" s="5"/>
      <c r="N22" s="5"/>
      <c r="O22" s="5"/>
      <c r="P22" s="5"/>
      <c r="Q22" s="5"/>
      <c r="R22" s="5"/>
      <c r="S22" s="5"/>
      <c r="T22" s="5"/>
      <c r="U22" s="5"/>
    </row>
    <row r="23" spans="1:21">
      <c r="A23" s="5"/>
      <c r="B23" s="5"/>
      <c r="C23" s="5"/>
      <c r="D23" s="5"/>
      <c r="E23" s="5"/>
      <c r="F23" s="5"/>
      <c r="G23" s="5"/>
      <c r="H23" s="5"/>
      <c r="I23" s="5"/>
      <c r="J23" s="5"/>
      <c r="K23" s="5"/>
      <c r="L23" s="5"/>
      <c r="M23" s="5"/>
      <c r="N23" s="5"/>
      <c r="O23" s="5"/>
      <c r="P23" s="5"/>
      <c r="Q23" s="5"/>
      <c r="R23" s="5"/>
      <c r="S23" s="5"/>
      <c r="T23" s="5"/>
      <c r="U23" s="5"/>
    </row>
    <row r="24" spans="1:21">
      <c r="A24" s="5"/>
      <c r="B24" s="5"/>
      <c r="C24" s="5"/>
      <c r="D24" s="5"/>
      <c r="E24" s="5"/>
      <c r="F24" s="5"/>
      <c r="G24" s="5"/>
      <c r="H24" s="5"/>
      <c r="I24" s="5"/>
      <c r="J24" s="5"/>
      <c r="K24" s="5"/>
      <c r="L24" s="5"/>
      <c r="M24" s="5"/>
      <c r="N24" s="5"/>
      <c r="O24" s="5"/>
      <c r="P24" s="5"/>
      <c r="Q24" s="5"/>
      <c r="R24" s="5"/>
      <c r="S24" s="5"/>
      <c r="T24" s="5"/>
      <c r="U24" s="5"/>
    </row>
    <row r="25" spans="1:21">
      <c r="A25" s="5"/>
      <c r="B25" s="5"/>
      <c r="C25" s="5"/>
      <c r="D25" s="5"/>
      <c r="E25" s="5"/>
      <c r="F25" s="5"/>
      <c r="G25" s="5"/>
      <c r="H25" s="5"/>
      <c r="I25" s="5"/>
      <c r="J25" s="5"/>
      <c r="K25" s="5"/>
      <c r="L25" s="5"/>
      <c r="M25" s="5"/>
      <c r="N25" s="5"/>
      <c r="O25" s="5"/>
      <c r="P25" s="5"/>
      <c r="Q25" s="5"/>
      <c r="R25" s="5"/>
      <c r="S25" s="5"/>
      <c r="T25" s="5"/>
      <c r="U25" s="5"/>
    </row>
    <row r="26" spans="1:21">
      <c r="A26" s="5"/>
      <c r="B26" s="5"/>
      <c r="C26" s="5"/>
      <c r="D26" s="5"/>
      <c r="E26" s="5"/>
      <c r="F26" s="5"/>
      <c r="G26" s="5"/>
      <c r="H26" s="5"/>
      <c r="I26" s="5"/>
      <c r="J26" s="5"/>
      <c r="K26" s="5"/>
      <c r="L26" s="5"/>
      <c r="M26" s="5"/>
      <c r="N26" s="5"/>
      <c r="O26" s="5"/>
      <c r="P26" s="5"/>
      <c r="Q26" s="5"/>
      <c r="R26" s="5"/>
      <c r="S26" s="5"/>
      <c r="T26" s="5"/>
      <c r="U26" s="5"/>
    </row>
    <row r="27" spans="1:21">
      <c r="A27" s="5"/>
      <c r="B27" s="5"/>
      <c r="C27" s="5"/>
      <c r="D27" s="5"/>
      <c r="E27" s="5"/>
      <c r="F27" s="5"/>
      <c r="G27" s="5"/>
      <c r="H27" s="5"/>
      <c r="I27" s="5"/>
      <c r="J27" s="5"/>
      <c r="K27" s="5"/>
      <c r="L27" s="5"/>
      <c r="M27" s="5"/>
      <c r="N27" s="5"/>
      <c r="O27" s="5"/>
      <c r="P27" s="5"/>
      <c r="Q27" s="5"/>
      <c r="R27" s="5"/>
      <c r="S27" s="5"/>
      <c r="T27" s="5"/>
      <c r="U27" s="5"/>
    </row>
    <row r="28" spans="1:21">
      <c r="A28" s="5"/>
      <c r="B28" s="5"/>
      <c r="C28" s="5"/>
      <c r="D28" s="5"/>
      <c r="E28" s="5"/>
      <c r="F28" s="5"/>
      <c r="G28" s="5"/>
      <c r="H28" s="5"/>
      <c r="I28" s="5"/>
      <c r="J28" s="5"/>
      <c r="K28" s="5"/>
      <c r="L28" s="5"/>
      <c r="M28" s="5"/>
      <c r="N28" s="5"/>
      <c r="O28" s="5"/>
      <c r="P28" s="5"/>
      <c r="Q28" s="5"/>
      <c r="R28" s="5"/>
      <c r="S28" s="5"/>
      <c r="T28" s="5"/>
      <c r="U28" s="5"/>
    </row>
    <row r="29" spans="1:21">
      <c r="A29" s="5"/>
      <c r="B29" s="5"/>
      <c r="C29" s="5"/>
      <c r="D29" s="5"/>
      <c r="E29" s="5"/>
      <c r="F29" s="5"/>
      <c r="G29" s="5"/>
      <c r="H29" s="5"/>
      <c r="I29" s="5"/>
      <c r="J29" s="5"/>
      <c r="K29" s="5"/>
      <c r="L29" s="5"/>
      <c r="M29" s="5"/>
      <c r="N29" s="5"/>
      <c r="O29" s="5"/>
      <c r="P29" s="5"/>
      <c r="Q29" s="5"/>
      <c r="R29" s="5"/>
      <c r="S29" s="5"/>
      <c r="T29" s="5"/>
      <c r="U29" s="5"/>
    </row>
    <row r="30" spans="1:21">
      <c r="A30" s="5"/>
      <c r="B30" s="5"/>
      <c r="C30" s="5"/>
      <c r="D30" s="5"/>
      <c r="E30" s="5"/>
      <c r="F30" s="5"/>
      <c r="G30" s="5"/>
      <c r="H30" s="5"/>
      <c r="I30" s="5"/>
      <c r="J30" s="5"/>
      <c r="K30" s="5"/>
      <c r="L30" s="5"/>
      <c r="M30" s="5"/>
      <c r="N30" s="5"/>
      <c r="O30" s="5"/>
      <c r="P30" s="5"/>
      <c r="Q30" s="5"/>
      <c r="R30" s="5"/>
      <c r="S30" s="5"/>
      <c r="T30" s="5"/>
      <c r="U30" s="5"/>
    </row>
    <row r="31" spans="1:21" ht="44.45" customHeight="1">
      <c r="A31" s="5"/>
      <c r="B31" s="5"/>
      <c r="C31" s="5"/>
      <c r="D31" s="5"/>
      <c r="E31" s="5"/>
      <c r="F31" s="5"/>
      <c r="G31" s="5"/>
      <c r="H31" s="5"/>
      <c r="I31" s="5"/>
      <c r="J31" s="5"/>
      <c r="K31" s="5"/>
      <c r="L31" s="5"/>
      <c r="M31" s="5"/>
      <c r="N31" s="5"/>
      <c r="O31" s="5"/>
      <c r="P31" s="5"/>
      <c r="Q31" s="5"/>
      <c r="R31" s="5"/>
      <c r="S31" s="5"/>
      <c r="T31" s="5"/>
      <c r="U31" s="106"/>
    </row>
    <row r="32" spans="1:21">
      <c r="A32" s="5"/>
      <c r="B32" s="5"/>
      <c r="C32" s="5"/>
      <c r="D32" s="5"/>
      <c r="E32" s="5"/>
      <c r="F32" s="5"/>
      <c r="G32" s="5"/>
      <c r="H32" s="5"/>
      <c r="I32" s="5"/>
      <c r="J32" s="5"/>
      <c r="S32" s="5"/>
      <c r="T32" s="5"/>
      <c r="U32" s="5"/>
    </row>
    <row r="33" spans="1:21" ht="13.9">
      <c r="A33" s="5"/>
      <c r="B33" s="119" t="s">
        <v>67</v>
      </c>
      <c r="C33" s="5"/>
      <c r="D33" s="5"/>
      <c r="E33" s="5"/>
      <c r="F33" s="5"/>
      <c r="G33" s="5"/>
      <c r="H33" s="5"/>
      <c r="I33" s="5"/>
      <c r="J33" s="5"/>
      <c r="K33" s="119" t="s">
        <v>68</v>
      </c>
      <c r="L33" s="5"/>
      <c r="M33" s="5"/>
      <c r="N33" s="5"/>
      <c r="O33" s="5"/>
      <c r="P33" s="5"/>
      <c r="Q33" s="5"/>
      <c r="R33" s="5"/>
      <c r="S33" s="5"/>
      <c r="T33" s="5"/>
      <c r="U33" s="5"/>
    </row>
    <row r="34" spans="1:21" ht="33.6" customHeight="1">
      <c r="A34" s="5"/>
      <c r="B34" s="514" t="s">
        <v>69</v>
      </c>
      <c r="C34" s="514"/>
      <c r="D34" s="514"/>
      <c r="E34" s="514"/>
      <c r="F34" s="514"/>
      <c r="G34" s="514"/>
      <c r="H34" s="514"/>
      <c r="I34" s="514"/>
      <c r="J34" s="5"/>
      <c r="K34" s="514" t="s">
        <v>69</v>
      </c>
      <c r="L34" s="514"/>
      <c r="M34" s="514"/>
      <c r="N34" s="514"/>
      <c r="O34" s="514"/>
      <c r="P34" s="514"/>
      <c r="Q34" s="514"/>
      <c r="R34" s="514"/>
      <c r="S34" s="514"/>
      <c r="T34" s="514"/>
      <c r="U34" s="514"/>
    </row>
    <row r="35" spans="1:21" ht="13.9" thickBot="1">
      <c r="A35" s="5"/>
      <c r="B35" s="6"/>
      <c r="C35" s="5"/>
      <c r="D35" s="5"/>
      <c r="E35" s="5"/>
      <c r="F35" s="17"/>
      <c r="G35" s="18"/>
      <c r="H35" s="18"/>
      <c r="I35" s="5"/>
      <c r="J35" s="5"/>
      <c r="K35" s="5"/>
      <c r="L35" s="5"/>
      <c r="M35" s="5"/>
      <c r="N35" s="5"/>
      <c r="O35" s="5"/>
      <c r="P35" s="5"/>
      <c r="Q35" s="5"/>
      <c r="R35" s="5"/>
      <c r="S35" s="5"/>
      <c r="T35" s="5"/>
      <c r="U35" s="5"/>
    </row>
    <row r="36" spans="1:21" ht="19.899999999999999" customHeight="1" thickBot="1">
      <c r="A36" s="5"/>
      <c r="B36" s="71" t="s">
        <v>38</v>
      </c>
      <c r="C36" s="72" t="s">
        <v>39</v>
      </c>
      <c r="D36" s="73">
        <v>2020</v>
      </c>
      <c r="E36" s="73">
        <v>2021</v>
      </c>
      <c r="F36" s="73">
        <v>2022</v>
      </c>
      <c r="G36" s="73">
        <v>2023</v>
      </c>
      <c r="H36" s="411">
        <v>2024</v>
      </c>
      <c r="I36" s="74" t="s">
        <v>40</v>
      </c>
      <c r="J36" s="412">
        <v>2023</v>
      </c>
      <c r="L36" s="5"/>
      <c r="M36" s="5"/>
      <c r="N36" s="5"/>
      <c r="O36" s="5"/>
      <c r="P36" s="5"/>
      <c r="Q36" s="5"/>
      <c r="R36" s="5"/>
      <c r="S36" s="5"/>
      <c r="T36" s="5"/>
      <c r="U36" s="5"/>
    </row>
    <row r="37" spans="1:21" ht="19.899999999999999" customHeight="1">
      <c r="A37" s="5"/>
      <c r="B37" s="511" t="s">
        <v>66</v>
      </c>
      <c r="C37" s="388" t="s">
        <v>42</v>
      </c>
      <c r="D37" s="384">
        <v>2.4</v>
      </c>
      <c r="E37" s="384">
        <v>2.1</v>
      </c>
      <c r="F37" s="384">
        <v>2</v>
      </c>
      <c r="G37" s="384"/>
      <c r="H37" s="385"/>
      <c r="I37" s="22"/>
      <c r="J37" s="413">
        <v>2.1</v>
      </c>
      <c r="L37" s="5"/>
      <c r="M37" s="5"/>
      <c r="N37" s="5"/>
      <c r="O37" s="5"/>
      <c r="P37" s="5"/>
      <c r="Q37" s="5"/>
      <c r="R37" s="5"/>
      <c r="S37" s="5"/>
      <c r="T37" s="5"/>
      <c r="U37" s="5"/>
    </row>
    <row r="38" spans="1:21" ht="19.899999999999999" customHeight="1">
      <c r="A38" s="5"/>
      <c r="B38" s="511"/>
      <c r="C38" s="388" t="s">
        <v>43</v>
      </c>
      <c r="D38" s="384">
        <v>3.2</v>
      </c>
      <c r="E38" s="384">
        <v>3.2</v>
      </c>
      <c r="F38" s="384">
        <v>3</v>
      </c>
      <c r="G38" s="384"/>
      <c r="H38" s="385"/>
      <c r="I38" s="22"/>
      <c r="J38" s="413">
        <v>2.8</v>
      </c>
      <c r="K38" s="5"/>
      <c r="L38" s="5"/>
      <c r="M38" s="5"/>
      <c r="N38" s="5"/>
      <c r="O38" s="5"/>
      <c r="P38" s="5"/>
      <c r="Q38" s="5"/>
      <c r="R38" s="5"/>
      <c r="S38" s="5"/>
      <c r="T38" s="5"/>
      <c r="U38" s="5"/>
    </row>
    <row r="39" spans="1:21" ht="19.899999999999999" customHeight="1">
      <c r="A39" s="5"/>
      <c r="B39" s="511"/>
      <c r="C39" s="388" t="s">
        <v>44</v>
      </c>
      <c r="D39" s="384">
        <v>3.4</v>
      </c>
      <c r="E39" s="384">
        <v>3.4</v>
      </c>
      <c r="F39" s="384">
        <v>3.4</v>
      </c>
      <c r="G39" s="384"/>
      <c r="H39" s="385"/>
      <c r="I39" s="22"/>
      <c r="J39" s="413">
        <v>3.4</v>
      </c>
      <c r="K39" s="5"/>
      <c r="L39" s="5"/>
      <c r="M39" s="5"/>
      <c r="N39" s="5"/>
      <c r="O39" s="5"/>
      <c r="P39" s="5"/>
      <c r="Q39" s="5"/>
      <c r="R39" s="5"/>
      <c r="S39" s="5"/>
      <c r="T39" s="5"/>
      <c r="U39" s="5"/>
    </row>
    <row r="40" spans="1:21" ht="19.899999999999999" customHeight="1">
      <c r="A40" s="5"/>
      <c r="B40" s="511"/>
      <c r="C40" s="388" t="s">
        <v>45</v>
      </c>
      <c r="D40" s="384">
        <v>4</v>
      </c>
      <c r="E40" s="384">
        <v>3.9</v>
      </c>
      <c r="F40" s="384">
        <v>3.7</v>
      </c>
      <c r="G40" s="384"/>
      <c r="H40" s="385"/>
      <c r="I40" s="22"/>
      <c r="J40" s="413">
        <v>3.7</v>
      </c>
      <c r="K40" s="5"/>
      <c r="L40" s="5"/>
      <c r="M40" s="5"/>
      <c r="N40" s="5"/>
      <c r="O40" s="5"/>
      <c r="P40" s="5"/>
      <c r="Q40" s="5"/>
      <c r="R40" s="5"/>
      <c r="S40" s="5"/>
      <c r="T40" s="5"/>
      <c r="U40" s="5"/>
    </row>
    <row r="41" spans="1:21" ht="19.899999999999999" customHeight="1">
      <c r="A41" s="5"/>
      <c r="B41" s="511"/>
      <c r="C41" s="388" t="s">
        <v>46</v>
      </c>
      <c r="D41" s="384">
        <v>1.4</v>
      </c>
      <c r="E41" s="384">
        <v>1.1000000000000001</v>
      </c>
      <c r="F41" s="384">
        <v>0.9</v>
      </c>
      <c r="G41" s="384"/>
      <c r="H41" s="385"/>
      <c r="I41" s="22"/>
      <c r="J41" s="413">
        <v>0.8</v>
      </c>
      <c r="K41" s="5"/>
      <c r="L41" s="5"/>
      <c r="M41" s="5"/>
      <c r="N41" s="5"/>
      <c r="O41" s="5"/>
      <c r="P41" s="5"/>
      <c r="Q41" s="5"/>
      <c r="R41" s="5"/>
      <c r="S41" s="5"/>
      <c r="T41" s="5"/>
      <c r="U41" s="5"/>
    </row>
    <row r="42" spans="1:21" ht="19.899999999999999" customHeight="1">
      <c r="A42" s="5"/>
      <c r="B42" s="511"/>
      <c r="C42" s="388" t="s">
        <v>47</v>
      </c>
      <c r="D42" s="384">
        <v>1.6</v>
      </c>
      <c r="E42" s="384">
        <v>1.6</v>
      </c>
      <c r="F42" s="384">
        <v>1.6</v>
      </c>
      <c r="G42" s="384"/>
      <c r="H42" s="385"/>
      <c r="I42" s="22"/>
      <c r="J42" s="413">
        <v>1.6</v>
      </c>
      <c r="K42" s="5"/>
      <c r="L42" s="5"/>
      <c r="M42" s="5"/>
      <c r="N42" s="5"/>
      <c r="O42" s="5"/>
      <c r="P42" s="5"/>
      <c r="Q42" s="5"/>
      <c r="R42" s="5"/>
      <c r="S42" s="5"/>
      <c r="T42" s="5"/>
      <c r="U42" s="5"/>
    </row>
    <row r="43" spans="1:21" ht="19.899999999999999" customHeight="1">
      <c r="A43" s="5"/>
      <c r="B43" s="511"/>
      <c r="C43" s="388" t="s">
        <v>48</v>
      </c>
      <c r="D43" s="384">
        <v>1.2</v>
      </c>
      <c r="E43" s="384">
        <v>1.5</v>
      </c>
      <c r="F43" s="384">
        <v>1.3</v>
      </c>
      <c r="G43" s="384"/>
      <c r="H43" s="385"/>
      <c r="I43" s="22"/>
      <c r="J43" s="413">
        <v>1.2</v>
      </c>
      <c r="K43" s="5"/>
      <c r="L43" s="5"/>
      <c r="M43" s="5"/>
      <c r="N43" s="5"/>
      <c r="O43" s="5"/>
      <c r="P43" s="5"/>
      <c r="Q43" s="5"/>
      <c r="R43" s="5"/>
      <c r="S43" s="5"/>
      <c r="T43" s="5"/>
      <c r="U43" s="5"/>
    </row>
    <row r="44" spans="1:21" ht="19.899999999999999" customHeight="1">
      <c r="A44" s="5"/>
      <c r="B44" s="511"/>
      <c r="C44" s="388" t="s">
        <v>49</v>
      </c>
      <c r="D44" s="384">
        <v>0.5</v>
      </c>
      <c r="E44" s="384">
        <v>0.5</v>
      </c>
      <c r="F44" s="384">
        <v>0.6</v>
      </c>
      <c r="G44" s="384"/>
      <c r="H44" s="385"/>
      <c r="I44" s="22"/>
      <c r="J44" s="413">
        <v>0.5</v>
      </c>
      <c r="K44" s="5"/>
      <c r="L44" s="5"/>
      <c r="M44" s="5"/>
      <c r="N44" s="5"/>
      <c r="O44" s="5"/>
      <c r="P44" s="5"/>
      <c r="Q44" s="5"/>
      <c r="R44" s="5"/>
      <c r="S44" s="5"/>
      <c r="T44" s="5"/>
      <c r="U44" s="5"/>
    </row>
    <row r="45" spans="1:21" ht="19.899999999999999" customHeight="1" thickBot="1">
      <c r="A45" s="5"/>
      <c r="B45" s="512"/>
      <c r="C45" s="393" t="s">
        <v>50</v>
      </c>
      <c r="D45" s="386">
        <v>0.6583152243384891</v>
      </c>
      <c r="E45" s="386">
        <v>0.70756306676767333</v>
      </c>
      <c r="F45" s="386">
        <v>0.56647706455223168</v>
      </c>
      <c r="G45" s="386"/>
      <c r="H45" s="386"/>
      <c r="I45" s="380"/>
      <c r="J45" s="414">
        <v>0.5524862398325443</v>
      </c>
      <c r="K45" s="5"/>
      <c r="L45" s="5"/>
      <c r="M45" s="5"/>
      <c r="N45" s="5"/>
      <c r="O45" s="5"/>
      <c r="P45" s="5"/>
      <c r="Q45" s="5"/>
      <c r="R45" s="5"/>
      <c r="S45" s="5"/>
      <c r="T45" s="5"/>
      <c r="U45" s="5"/>
    </row>
    <row r="46" spans="1:21">
      <c r="A46" s="5"/>
      <c r="B46" s="510" t="s">
        <v>51</v>
      </c>
      <c r="C46" s="510"/>
      <c r="D46" s="510"/>
      <c r="E46" s="510"/>
      <c r="F46" s="510"/>
      <c r="G46" s="510"/>
      <c r="H46" s="510"/>
      <c r="I46" s="510"/>
      <c r="J46" s="5"/>
      <c r="K46" s="5"/>
      <c r="L46" s="5"/>
      <c r="M46" s="5"/>
      <c r="N46" s="5"/>
      <c r="O46" s="5"/>
      <c r="P46" s="5"/>
      <c r="Q46" s="5"/>
      <c r="R46" s="5"/>
      <c r="S46" s="5"/>
      <c r="T46" s="5"/>
      <c r="U46" s="5"/>
    </row>
    <row r="47" spans="1:21" ht="52.15" customHeight="1">
      <c r="A47" s="5"/>
      <c r="B47" s="510"/>
      <c r="C47" s="510"/>
      <c r="D47" s="510"/>
      <c r="E47" s="510"/>
      <c r="F47" s="510"/>
      <c r="G47" s="510"/>
      <c r="H47" s="510"/>
      <c r="I47" s="510"/>
      <c r="J47" s="5"/>
      <c r="K47" s="5"/>
      <c r="L47" s="5"/>
      <c r="M47" s="5"/>
      <c r="N47" s="5"/>
      <c r="O47" s="5"/>
      <c r="P47" s="5"/>
      <c r="Q47" s="5"/>
      <c r="R47" s="5"/>
      <c r="S47" s="5"/>
      <c r="T47" s="5"/>
      <c r="U47" s="5"/>
    </row>
    <row r="48" spans="1:21">
      <c r="A48" s="5"/>
      <c r="B48" s="5"/>
      <c r="C48" s="5"/>
      <c r="D48" s="5"/>
      <c r="E48" s="5"/>
      <c r="F48" s="5"/>
      <c r="G48" s="5"/>
      <c r="H48" s="5"/>
      <c r="I48" s="5"/>
      <c r="J48" s="5"/>
      <c r="K48" s="5"/>
      <c r="L48" s="5"/>
      <c r="M48" s="5"/>
      <c r="N48" s="5"/>
      <c r="O48" s="5"/>
      <c r="P48" s="5"/>
      <c r="Q48" s="5"/>
      <c r="R48" s="5"/>
      <c r="S48" s="5"/>
      <c r="T48" s="5"/>
      <c r="U48" s="5"/>
    </row>
    <row r="49" spans="1:21">
      <c r="A49" s="5"/>
      <c r="B49" s="5"/>
      <c r="C49" s="5"/>
      <c r="D49" s="5"/>
      <c r="E49" s="5"/>
      <c r="F49" s="5"/>
      <c r="G49" s="5"/>
      <c r="H49" s="5"/>
      <c r="I49" s="5"/>
      <c r="J49" s="5"/>
      <c r="K49" s="5"/>
      <c r="L49" s="5"/>
      <c r="M49" s="5"/>
      <c r="N49" s="5"/>
      <c r="O49" s="5"/>
      <c r="P49" s="5"/>
      <c r="Q49" s="5"/>
      <c r="R49" s="5"/>
      <c r="S49" s="5"/>
      <c r="T49" s="5"/>
      <c r="U49" s="5"/>
    </row>
    <row r="50" spans="1:21">
      <c r="A50" s="5"/>
      <c r="B50" s="5"/>
      <c r="C50" s="5"/>
      <c r="D50" s="5"/>
      <c r="E50" s="5"/>
      <c r="F50" s="5"/>
      <c r="G50" s="5"/>
      <c r="H50" s="5"/>
      <c r="I50" s="5"/>
      <c r="J50" s="5"/>
      <c r="K50" s="5"/>
      <c r="L50" s="5"/>
      <c r="M50" s="5"/>
      <c r="N50" s="5"/>
      <c r="O50" s="5"/>
      <c r="P50" s="5"/>
      <c r="Q50" s="5"/>
      <c r="R50" s="5"/>
      <c r="S50" s="5"/>
      <c r="T50" s="5"/>
      <c r="U50" s="5"/>
    </row>
    <row r="51" spans="1:21">
      <c r="A51" s="5"/>
      <c r="B51" s="5"/>
      <c r="C51" s="5"/>
      <c r="D51" s="5"/>
      <c r="E51" s="5"/>
      <c r="F51" s="5"/>
      <c r="G51" s="5"/>
      <c r="H51" s="5"/>
      <c r="I51" s="5"/>
      <c r="J51" s="5"/>
      <c r="K51" s="5"/>
      <c r="L51" s="5"/>
      <c r="M51" s="5"/>
      <c r="N51" s="5"/>
      <c r="O51" s="5"/>
      <c r="P51" s="5"/>
      <c r="Q51" s="5"/>
      <c r="R51" s="5"/>
      <c r="S51" s="5"/>
      <c r="T51" s="5"/>
      <c r="U51" s="5"/>
    </row>
    <row r="52" spans="1:21">
      <c r="A52" s="5"/>
      <c r="B52" s="5"/>
      <c r="C52" s="5"/>
      <c r="D52" s="5"/>
      <c r="E52" s="5"/>
      <c r="F52" s="5"/>
      <c r="G52" s="5"/>
      <c r="H52" s="5"/>
      <c r="I52" s="5"/>
      <c r="J52" s="5"/>
      <c r="K52" s="5"/>
      <c r="L52" s="5"/>
      <c r="M52" s="5"/>
      <c r="N52" s="5"/>
      <c r="O52" s="5"/>
      <c r="P52" s="5"/>
      <c r="Q52" s="5"/>
      <c r="R52" s="5"/>
      <c r="S52" s="5"/>
      <c r="T52" s="5"/>
      <c r="U52" s="5"/>
    </row>
    <row r="53" spans="1:21">
      <c r="A53" s="5"/>
      <c r="B53" s="5"/>
      <c r="C53" s="5"/>
      <c r="D53" s="5"/>
      <c r="E53" s="5"/>
      <c r="F53" s="5"/>
      <c r="G53" s="5"/>
      <c r="H53" s="5"/>
      <c r="I53" s="5"/>
      <c r="J53" s="5"/>
      <c r="K53" s="5"/>
      <c r="L53" s="5"/>
      <c r="M53" s="5"/>
      <c r="N53" s="5"/>
      <c r="O53" s="5"/>
      <c r="P53" s="5"/>
      <c r="Q53" s="5"/>
      <c r="R53" s="5"/>
      <c r="S53" s="5"/>
      <c r="T53" s="5"/>
      <c r="U53" s="5"/>
    </row>
    <row r="54" spans="1:21">
      <c r="A54" s="5"/>
      <c r="B54" s="5"/>
      <c r="C54" s="5"/>
      <c r="D54" s="5"/>
      <c r="E54" s="5"/>
      <c r="F54" s="5"/>
      <c r="G54" s="5"/>
      <c r="H54" s="5"/>
      <c r="I54" s="5"/>
      <c r="J54" s="5"/>
      <c r="K54" s="5"/>
      <c r="L54" s="5"/>
      <c r="M54" s="5"/>
      <c r="N54" s="5"/>
      <c r="O54" s="5"/>
      <c r="P54" s="5"/>
      <c r="Q54" s="5"/>
      <c r="R54" s="5"/>
      <c r="S54" s="5"/>
      <c r="T54" s="5"/>
      <c r="U54" s="5"/>
    </row>
    <row r="55" spans="1:21">
      <c r="A55" s="5"/>
      <c r="B55" s="5"/>
      <c r="C55" s="5"/>
      <c r="D55" s="5"/>
      <c r="E55" s="5"/>
      <c r="F55" s="5"/>
      <c r="G55" s="5"/>
      <c r="H55" s="5"/>
      <c r="I55" s="5"/>
      <c r="J55" s="5"/>
      <c r="K55" s="5"/>
      <c r="L55" s="5"/>
      <c r="M55" s="5"/>
      <c r="N55" s="5"/>
      <c r="O55" s="5"/>
      <c r="P55" s="5"/>
      <c r="Q55" s="5"/>
      <c r="R55" s="5"/>
      <c r="S55" s="5"/>
      <c r="T55" s="5"/>
      <c r="U55" s="5"/>
    </row>
    <row r="56" spans="1:21">
      <c r="A56" s="5"/>
      <c r="B56" s="5"/>
      <c r="C56" s="5"/>
      <c r="D56" s="5"/>
      <c r="E56" s="5"/>
      <c r="F56" s="5"/>
      <c r="G56" s="5"/>
      <c r="H56" s="5"/>
      <c r="I56" s="5"/>
      <c r="J56" s="5"/>
      <c r="K56" s="5"/>
      <c r="L56" s="5"/>
      <c r="M56" s="5"/>
      <c r="N56" s="5"/>
      <c r="O56" s="5"/>
      <c r="P56" s="5"/>
      <c r="Q56" s="5"/>
      <c r="R56" s="5"/>
      <c r="S56" s="5"/>
      <c r="T56" s="5"/>
      <c r="U56" s="5"/>
    </row>
    <row r="57" spans="1:21">
      <c r="A57" s="5"/>
      <c r="B57" s="5"/>
      <c r="C57" s="5"/>
      <c r="D57" s="5"/>
      <c r="E57" s="5"/>
      <c r="F57" s="5"/>
      <c r="G57" s="5"/>
      <c r="H57" s="5"/>
      <c r="I57" s="5"/>
      <c r="J57" s="5"/>
      <c r="K57" s="5"/>
      <c r="L57" s="5"/>
      <c r="M57" s="5"/>
      <c r="N57" s="5"/>
      <c r="O57" s="5"/>
      <c r="P57" s="5"/>
      <c r="Q57" s="5"/>
      <c r="R57" s="5"/>
      <c r="S57" s="5"/>
      <c r="T57" s="5"/>
      <c r="U57" s="5"/>
    </row>
    <row r="58" spans="1:21">
      <c r="A58" s="5"/>
      <c r="B58" s="5"/>
      <c r="C58" s="5"/>
      <c r="D58" s="5"/>
      <c r="E58" s="5"/>
      <c r="F58" s="5"/>
      <c r="G58" s="5"/>
      <c r="H58" s="5"/>
      <c r="I58" s="5"/>
      <c r="J58" s="5"/>
      <c r="K58" s="5"/>
      <c r="L58" s="5"/>
      <c r="M58" s="5"/>
      <c r="N58" s="5"/>
      <c r="O58" s="5"/>
      <c r="P58" s="5"/>
      <c r="Q58" s="5"/>
      <c r="R58" s="5"/>
      <c r="S58" s="5"/>
      <c r="T58" s="5"/>
      <c r="U58" s="5"/>
    </row>
    <row r="59" spans="1:21">
      <c r="A59" s="5"/>
      <c r="B59" s="5"/>
      <c r="C59" s="5"/>
      <c r="D59" s="5"/>
      <c r="E59" s="5"/>
      <c r="F59" s="5"/>
      <c r="G59" s="5"/>
      <c r="H59" s="5"/>
      <c r="I59" s="5"/>
      <c r="J59" s="5"/>
      <c r="K59" s="5"/>
      <c r="L59" s="5"/>
      <c r="M59" s="5"/>
      <c r="N59" s="5"/>
      <c r="O59" s="5"/>
      <c r="P59" s="5"/>
      <c r="Q59" s="5"/>
      <c r="R59" s="5"/>
      <c r="S59" s="5"/>
      <c r="T59" s="5"/>
      <c r="U59" s="5"/>
    </row>
    <row r="60" spans="1:21" ht="24.6" customHeight="1">
      <c r="A60" s="5"/>
      <c r="B60" s="5"/>
      <c r="C60" s="5"/>
      <c r="D60" s="5"/>
      <c r="E60" s="5"/>
      <c r="F60" s="5"/>
      <c r="G60" s="5"/>
      <c r="H60" s="5"/>
      <c r="I60" s="5"/>
      <c r="J60" s="5"/>
      <c r="K60" s="5"/>
      <c r="L60" s="5"/>
      <c r="M60" s="5"/>
      <c r="N60" s="5"/>
      <c r="O60" s="5"/>
      <c r="P60" s="5"/>
      <c r="Q60" s="5"/>
      <c r="R60" s="5"/>
      <c r="S60" s="5"/>
      <c r="T60" s="5"/>
      <c r="U60" s="106"/>
    </row>
    <row r="61" spans="1:21">
      <c r="A61" s="5"/>
      <c r="B61" s="5"/>
      <c r="C61" s="5"/>
      <c r="D61" s="5"/>
      <c r="E61" s="5"/>
      <c r="F61" s="5"/>
      <c r="G61" s="5"/>
      <c r="H61" s="5"/>
      <c r="I61" s="5"/>
      <c r="J61" s="5"/>
      <c r="K61" s="5"/>
      <c r="L61" s="5"/>
      <c r="M61" s="5"/>
      <c r="N61" s="5"/>
      <c r="O61" s="5"/>
      <c r="P61" s="5"/>
      <c r="Q61" s="5"/>
      <c r="R61" s="5"/>
      <c r="S61" s="5"/>
      <c r="T61" s="5"/>
      <c r="U61" s="5"/>
    </row>
    <row r="62" spans="1:21" ht="20.45" customHeight="1">
      <c r="A62" s="5"/>
      <c r="B62" s="119" t="s">
        <v>70</v>
      </c>
      <c r="C62" s="5"/>
      <c r="D62" s="5"/>
      <c r="E62" s="5"/>
      <c r="F62" s="5"/>
      <c r="G62" s="5"/>
      <c r="H62" s="5"/>
      <c r="I62" s="5"/>
      <c r="J62" s="5"/>
      <c r="K62" s="119" t="s">
        <v>71</v>
      </c>
      <c r="L62" s="5"/>
      <c r="M62" s="5"/>
      <c r="N62" s="5"/>
      <c r="O62" s="5"/>
      <c r="P62" s="5"/>
      <c r="Q62" s="5"/>
      <c r="R62" s="5"/>
      <c r="S62" s="5"/>
      <c r="T62" s="5"/>
      <c r="U62" s="5"/>
    </row>
    <row r="63" spans="1:21" ht="28.9" customHeight="1">
      <c r="A63" s="5"/>
      <c r="B63" s="516" t="s">
        <v>72</v>
      </c>
      <c r="C63" s="516"/>
      <c r="D63" s="516"/>
      <c r="E63" s="516"/>
      <c r="F63" s="516"/>
      <c r="G63" s="516"/>
      <c r="H63" s="516"/>
      <c r="I63" s="516"/>
      <c r="J63" s="5"/>
      <c r="K63" s="514" t="s">
        <v>72</v>
      </c>
      <c r="L63" s="514"/>
      <c r="M63" s="514"/>
      <c r="N63" s="514"/>
      <c r="O63" s="514"/>
      <c r="P63" s="514"/>
      <c r="Q63" s="514"/>
      <c r="R63" s="514"/>
      <c r="S63" s="514"/>
      <c r="T63" s="514"/>
      <c r="U63" s="514"/>
    </row>
    <row r="64" spans="1:21" ht="13.9" thickBot="1">
      <c r="A64" s="5"/>
      <c r="B64" s="6"/>
      <c r="C64" s="5"/>
      <c r="D64" s="5"/>
      <c r="E64" s="5"/>
      <c r="F64" s="17"/>
      <c r="G64" s="18"/>
      <c r="H64" s="18"/>
      <c r="I64" s="5"/>
      <c r="J64" s="5"/>
      <c r="K64" s="5"/>
      <c r="L64" s="5"/>
      <c r="M64" s="5"/>
      <c r="N64" s="5"/>
      <c r="O64" s="5"/>
      <c r="P64" s="5"/>
      <c r="Q64" s="5"/>
      <c r="R64" s="5"/>
      <c r="S64" s="5"/>
      <c r="T64" s="5"/>
      <c r="U64" s="5"/>
    </row>
    <row r="65" spans="1:21" ht="19.899999999999999" customHeight="1" thickBot="1">
      <c r="A65" s="5"/>
      <c r="B65" s="71" t="s">
        <v>38</v>
      </c>
      <c r="C65" s="72" t="s">
        <v>39</v>
      </c>
      <c r="D65" s="73">
        <v>2020</v>
      </c>
      <c r="E65" s="73">
        <v>2021</v>
      </c>
      <c r="F65" s="73">
        <v>2022</v>
      </c>
      <c r="G65" s="73">
        <v>2023</v>
      </c>
      <c r="H65" s="411">
        <v>2024</v>
      </c>
      <c r="I65" s="74" t="s">
        <v>40</v>
      </c>
      <c r="J65" s="412">
        <v>2023</v>
      </c>
      <c r="K65" s="5"/>
      <c r="L65" s="5"/>
      <c r="M65" s="5"/>
      <c r="N65" s="5"/>
      <c r="O65" s="5"/>
      <c r="P65" s="5"/>
      <c r="Q65" s="5"/>
      <c r="R65" s="5"/>
      <c r="S65" s="5"/>
      <c r="T65" s="5"/>
      <c r="U65" s="5"/>
    </row>
    <row r="66" spans="1:21" ht="19.899999999999999" customHeight="1">
      <c r="A66" s="5"/>
      <c r="B66" s="511" t="s">
        <v>66</v>
      </c>
      <c r="C66" s="388" t="s">
        <v>42</v>
      </c>
      <c r="D66" s="384">
        <v>2.1</v>
      </c>
      <c r="E66" s="384">
        <v>1.9</v>
      </c>
      <c r="F66" s="384">
        <v>1.9</v>
      </c>
      <c r="G66" s="384"/>
      <c r="H66" s="385"/>
      <c r="I66" s="22"/>
      <c r="J66" s="413">
        <v>1.8</v>
      </c>
      <c r="K66" s="5"/>
      <c r="L66" s="5"/>
      <c r="M66" s="5"/>
      <c r="N66" s="5"/>
      <c r="O66" s="5"/>
      <c r="P66" s="5"/>
      <c r="Q66" s="5"/>
      <c r="R66" s="5"/>
      <c r="S66" s="5"/>
      <c r="T66" s="5"/>
      <c r="U66" s="5"/>
    </row>
    <row r="67" spans="1:21" ht="19.899999999999999" customHeight="1">
      <c r="A67" s="5"/>
      <c r="B67" s="511"/>
      <c r="C67" s="388" t="s">
        <v>43</v>
      </c>
      <c r="D67" s="384">
        <v>1</v>
      </c>
      <c r="E67" s="384">
        <v>1</v>
      </c>
      <c r="F67" s="384">
        <v>1</v>
      </c>
      <c r="G67" s="384"/>
      <c r="H67" s="385"/>
      <c r="I67" s="22"/>
      <c r="J67" s="413">
        <v>1</v>
      </c>
      <c r="K67" s="5"/>
      <c r="L67" s="5"/>
      <c r="M67" s="5"/>
      <c r="N67" s="5"/>
      <c r="O67" s="5"/>
      <c r="P67" s="5"/>
      <c r="Q67" s="5"/>
      <c r="R67" s="5"/>
      <c r="S67" s="5"/>
      <c r="T67" s="5"/>
      <c r="U67" s="5"/>
    </row>
    <row r="68" spans="1:21" ht="19.899999999999999" customHeight="1">
      <c r="A68" s="5"/>
      <c r="B68" s="511"/>
      <c r="C68" s="388" t="s">
        <v>44</v>
      </c>
      <c r="D68" s="384">
        <v>1.9</v>
      </c>
      <c r="E68" s="384">
        <v>1.9</v>
      </c>
      <c r="F68" s="384">
        <v>1.9</v>
      </c>
      <c r="G68" s="384"/>
      <c r="H68" s="385"/>
      <c r="I68" s="22"/>
      <c r="J68" s="413">
        <v>1.9</v>
      </c>
      <c r="K68" s="5"/>
      <c r="L68" s="5"/>
      <c r="M68" s="5"/>
      <c r="N68" s="5"/>
      <c r="O68" s="5"/>
      <c r="P68" s="5"/>
      <c r="Q68" s="5"/>
      <c r="R68" s="5"/>
      <c r="S68" s="5"/>
      <c r="T68" s="5"/>
      <c r="U68" s="5"/>
    </row>
    <row r="69" spans="1:21" ht="19.899999999999999" customHeight="1">
      <c r="A69" s="5"/>
      <c r="B69" s="511"/>
      <c r="C69" s="388" t="s">
        <v>45</v>
      </c>
      <c r="D69" s="384">
        <v>1.5</v>
      </c>
      <c r="E69" s="384">
        <v>1.4</v>
      </c>
      <c r="F69" s="384">
        <v>1.3</v>
      </c>
      <c r="G69" s="384"/>
      <c r="H69" s="385"/>
      <c r="I69" s="22"/>
      <c r="J69" s="413">
        <v>1.4</v>
      </c>
      <c r="K69" s="5"/>
      <c r="L69" s="5"/>
      <c r="M69" s="5"/>
      <c r="N69" s="5"/>
      <c r="O69" s="5"/>
      <c r="P69" s="5"/>
      <c r="Q69" s="5"/>
      <c r="R69" s="5"/>
      <c r="S69" s="5"/>
      <c r="T69" s="5"/>
      <c r="U69" s="5"/>
    </row>
    <row r="70" spans="1:21" ht="19.899999999999999" customHeight="1">
      <c r="A70" s="5"/>
      <c r="B70" s="511"/>
      <c r="C70" s="388" t="s">
        <v>46</v>
      </c>
      <c r="D70" s="384">
        <v>0.5</v>
      </c>
      <c r="E70" s="384">
        <v>0.5</v>
      </c>
      <c r="F70" s="384">
        <v>0.5</v>
      </c>
      <c r="G70" s="384"/>
      <c r="H70" s="385"/>
      <c r="I70" s="22"/>
      <c r="J70" s="413">
        <v>0.6</v>
      </c>
      <c r="K70" s="5"/>
      <c r="L70" s="5"/>
      <c r="M70" s="5"/>
      <c r="N70" s="5"/>
      <c r="O70" s="5"/>
      <c r="P70" s="5"/>
      <c r="Q70" s="5"/>
      <c r="R70" s="5"/>
      <c r="S70" s="5"/>
      <c r="T70" s="5"/>
      <c r="U70" s="5"/>
    </row>
    <row r="71" spans="1:21" ht="19.899999999999999" customHeight="1">
      <c r="A71" s="5"/>
      <c r="B71" s="511"/>
      <c r="C71" s="388" t="s">
        <v>47</v>
      </c>
      <c r="D71" s="384">
        <v>0.7</v>
      </c>
      <c r="E71" s="384">
        <v>0.7</v>
      </c>
      <c r="F71" s="384">
        <v>0.7</v>
      </c>
      <c r="G71" s="384"/>
      <c r="H71" s="385"/>
      <c r="I71" s="22"/>
      <c r="J71" s="413">
        <v>0.7</v>
      </c>
      <c r="K71" s="5"/>
      <c r="L71" s="5"/>
      <c r="M71" s="5"/>
      <c r="N71" s="5"/>
      <c r="O71" s="5"/>
      <c r="P71" s="5"/>
      <c r="Q71" s="5"/>
      <c r="R71" s="5"/>
      <c r="S71" s="5"/>
      <c r="T71" s="5"/>
      <c r="U71" s="5"/>
    </row>
    <row r="72" spans="1:21" ht="19.899999999999999" customHeight="1">
      <c r="A72" s="5"/>
      <c r="B72" s="511"/>
      <c r="C72" s="388" t="s">
        <v>48</v>
      </c>
      <c r="D72" s="384">
        <v>0.5</v>
      </c>
      <c r="E72" s="384">
        <v>0.5</v>
      </c>
      <c r="F72" s="384">
        <v>0.6</v>
      </c>
      <c r="G72" s="384"/>
      <c r="H72" s="385"/>
      <c r="I72" s="22"/>
      <c r="J72" s="413">
        <v>0.6</v>
      </c>
      <c r="K72" s="5"/>
      <c r="L72" s="5"/>
      <c r="M72" s="5"/>
      <c r="N72" s="5"/>
      <c r="O72" s="5"/>
      <c r="P72" s="5"/>
      <c r="Q72" s="5"/>
      <c r="R72" s="5"/>
      <c r="S72" s="5"/>
      <c r="T72" s="5"/>
      <c r="U72" s="5"/>
    </row>
    <row r="73" spans="1:21" ht="19.899999999999999" customHeight="1">
      <c r="A73" s="5"/>
      <c r="B73" s="511"/>
      <c r="C73" s="388" t="s">
        <v>49</v>
      </c>
      <c r="D73" s="384">
        <v>0.3</v>
      </c>
      <c r="E73" s="384">
        <v>0.2</v>
      </c>
      <c r="F73" s="384">
        <v>0.3</v>
      </c>
      <c r="G73" s="384"/>
      <c r="H73" s="385"/>
      <c r="I73" s="22"/>
      <c r="J73" s="413">
        <v>0.3</v>
      </c>
      <c r="K73" s="5"/>
      <c r="L73" s="5"/>
      <c r="M73" s="5"/>
      <c r="N73" s="5"/>
      <c r="O73" s="5"/>
      <c r="P73" s="5"/>
      <c r="Q73" s="5"/>
      <c r="R73" s="5"/>
      <c r="S73" s="5"/>
      <c r="T73" s="5"/>
      <c r="U73" s="5"/>
    </row>
    <row r="74" spans="1:21" ht="19.899999999999999" customHeight="1" thickBot="1">
      <c r="A74" s="5"/>
      <c r="B74" s="512"/>
      <c r="C74" s="393" t="s">
        <v>50</v>
      </c>
      <c r="D74" s="386">
        <v>0.67</v>
      </c>
      <c r="E74" s="386">
        <v>0.61799999999999999</v>
      </c>
      <c r="F74" s="386">
        <v>0.5</v>
      </c>
      <c r="G74" s="386"/>
      <c r="H74" s="386"/>
      <c r="I74" s="380"/>
      <c r="J74" s="414">
        <v>0.45</v>
      </c>
      <c r="K74" s="5"/>
      <c r="L74" s="5"/>
      <c r="M74" s="5"/>
      <c r="N74" s="5"/>
      <c r="O74" s="5"/>
      <c r="P74" s="5"/>
      <c r="Q74" s="5"/>
      <c r="R74" s="5"/>
      <c r="S74" s="5"/>
      <c r="T74" s="5"/>
      <c r="U74" s="5"/>
    </row>
    <row r="75" spans="1:21" ht="15" customHeight="1">
      <c r="A75" s="5"/>
      <c r="B75" s="24"/>
      <c r="C75" s="25"/>
      <c r="D75" s="26"/>
      <c r="E75" s="26"/>
      <c r="F75" s="26"/>
      <c r="G75" s="26"/>
      <c r="H75" s="26"/>
      <c r="I75" s="5"/>
      <c r="J75" s="5"/>
      <c r="K75" s="5"/>
      <c r="L75" s="5"/>
      <c r="M75" s="5"/>
      <c r="N75" s="5"/>
      <c r="O75" s="5"/>
      <c r="P75" s="5"/>
      <c r="Q75" s="5"/>
      <c r="R75" s="5"/>
      <c r="S75" s="5"/>
      <c r="T75" s="5"/>
      <c r="U75" s="5"/>
    </row>
    <row r="76" spans="1:21">
      <c r="A76" s="5"/>
      <c r="B76" s="510" t="s">
        <v>51</v>
      </c>
      <c r="C76" s="510"/>
      <c r="D76" s="510"/>
      <c r="E76" s="510"/>
      <c r="F76" s="510"/>
      <c r="G76" s="510"/>
      <c r="H76" s="510"/>
      <c r="I76" s="510"/>
      <c r="J76" s="5"/>
      <c r="K76" s="5"/>
      <c r="L76" s="5"/>
      <c r="M76" s="5"/>
      <c r="N76" s="5"/>
      <c r="O76" s="5"/>
      <c r="P76" s="5"/>
      <c r="Q76" s="5"/>
      <c r="R76" s="5"/>
      <c r="S76" s="5"/>
      <c r="T76" s="5"/>
      <c r="U76" s="5"/>
    </row>
    <row r="77" spans="1:21">
      <c r="A77" s="5"/>
      <c r="B77" s="510"/>
      <c r="C77" s="510"/>
      <c r="D77" s="510"/>
      <c r="E77" s="510"/>
      <c r="F77" s="510"/>
      <c r="G77" s="510"/>
      <c r="H77" s="510"/>
      <c r="I77" s="510"/>
      <c r="J77" s="5"/>
      <c r="K77" s="5"/>
      <c r="L77" s="5"/>
      <c r="M77" s="5"/>
      <c r="N77" s="5"/>
      <c r="O77" s="5"/>
      <c r="P77" s="5"/>
      <c r="Q77" s="5"/>
      <c r="R77" s="5"/>
      <c r="S77" s="5"/>
      <c r="T77" s="5"/>
      <c r="U77" s="5"/>
    </row>
    <row r="78" spans="1:21">
      <c r="A78" s="5"/>
      <c r="B78" s="5"/>
      <c r="C78" s="5"/>
      <c r="D78" s="5"/>
      <c r="E78" s="5"/>
      <c r="F78" s="5"/>
      <c r="G78" s="5"/>
      <c r="H78" s="5"/>
      <c r="I78" s="5"/>
      <c r="J78" s="5"/>
      <c r="K78" s="5"/>
      <c r="L78" s="5"/>
      <c r="M78" s="5"/>
      <c r="N78" s="5"/>
      <c r="O78" s="5"/>
      <c r="P78" s="5"/>
      <c r="Q78" s="5"/>
      <c r="R78" s="5"/>
      <c r="S78" s="5"/>
      <c r="T78" s="5"/>
      <c r="U78" s="5"/>
    </row>
    <row r="79" spans="1:21">
      <c r="A79" s="5"/>
      <c r="B79" s="5"/>
      <c r="C79" s="5"/>
      <c r="D79" s="5"/>
      <c r="E79" s="5"/>
      <c r="F79" s="5"/>
      <c r="G79" s="5"/>
      <c r="H79" s="5"/>
      <c r="I79" s="5"/>
      <c r="J79" s="5"/>
      <c r="K79" s="5"/>
      <c r="L79" s="5"/>
      <c r="M79" s="5"/>
      <c r="N79" s="5"/>
      <c r="O79" s="5"/>
      <c r="P79" s="5"/>
      <c r="Q79" s="5"/>
      <c r="R79" s="5"/>
      <c r="S79" s="5"/>
      <c r="T79" s="5"/>
      <c r="U79" s="5"/>
    </row>
    <row r="80" spans="1:21">
      <c r="A80" s="5"/>
      <c r="B80" s="5"/>
      <c r="C80" s="5"/>
      <c r="D80" s="5"/>
      <c r="E80" s="5"/>
      <c r="F80" s="5"/>
      <c r="G80" s="5"/>
      <c r="H80" s="5"/>
      <c r="I80" s="5"/>
      <c r="J80" s="5"/>
      <c r="K80" s="5"/>
      <c r="L80" s="5"/>
      <c r="M80" s="5"/>
      <c r="N80" s="5"/>
      <c r="O80" s="5"/>
      <c r="P80" s="5"/>
      <c r="Q80" s="5"/>
      <c r="R80" s="5"/>
      <c r="S80" s="5"/>
      <c r="T80" s="5"/>
      <c r="U80" s="5"/>
    </row>
    <row r="81" spans="1:21">
      <c r="A81" s="5"/>
      <c r="B81" s="5"/>
      <c r="C81" s="5"/>
      <c r="D81" s="5"/>
      <c r="E81" s="5"/>
      <c r="F81" s="5"/>
      <c r="G81" s="5"/>
      <c r="H81" s="5"/>
      <c r="I81" s="5"/>
      <c r="J81" s="5"/>
      <c r="K81" s="5"/>
      <c r="L81" s="5"/>
      <c r="M81" s="5"/>
      <c r="N81" s="5"/>
      <c r="O81" s="5"/>
      <c r="P81" s="5"/>
      <c r="Q81" s="5"/>
      <c r="R81" s="5"/>
      <c r="S81" s="5"/>
      <c r="T81" s="5"/>
      <c r="U81" s="5"/>
    </row>
    <row r="82" spans="1:21">
      <c r="A82" s="5"/>
      <c r="B82" s="5"/>
      <c r="C82" s="5"/>
      <c r="D82" s="5"/>
      <c r="E82" s="5"/>
      <c r="F82" s="5"/>
      <c r="G82" s="5"/>
      <c r="H82" s="5"/>
      <c r="I82" s="5"/>
      <c r="J82" s="5"/>
      <c r="K82" s="5"/>
      <c r="L82" s="5"/>
      <c r="M82" s="5"/>
      <c r="N82" s="5"/>
      <c r="O82" s="5"/>
      <c r="P82" s="5"/>
      <c r="Q82" s="5"/>
      <c r="R82" s="5"/>
      <c r="S82" s="5"/>
      <c r="T82" s="5"/>
      <c r="U82" s="5"/>
    </row>
    <row r="83" spans="1:21">
      <c r="A83" s="5"/>
      <c r="B83" s="5"/>
      <c r="C83" s="5"/>
      <c r="D83" s="5"/>
      <c r="E83" s="5"/>
      <c r="F83" s="5"/>
      <c r="G83" s="5"/>
      <c r="H83" s="5"/>
      <c r="I83" s="5"/>
      <c r="J83" s="5"/>
      <c r="K83" s="5"/>
      <c r="L83" s="5"/>
      <c r="M83" s="5"/>
      <c r="N83" s="5"/>
      <c r="O83" s="5"/>
      <c r="P83" s="5"/>
      <c r="Q83" s="5"/>
      <c r="R83" s="5"/>
      <c r="S83" s="5"/>
      <c r="T83" s="5"/>
      <c r="U83" s="5"/>
    </row>
    <row r="84" spans="1:21">
      <c r="A84" s="5"/>
      <c r="B84" s="5"/>
      <c r="C84" s="5"/>
      <c r="D84" s="5"/>
      <c r="E84" s="5"/>
      <c r="F84" s="5"/>
      <c r="G84" s="5"/>
      <c r="H84" s="5"/>
      <c r="I84" s="5"/>
      <c r="J84" s="5"/>
      <c r="K84" s="5"/>
      <c r="L84" s="5"/>
      <c r="M84" s="5"/>
      <c r="N84" s="5"/>
      <c r="O84" s="5"/>
      <c r="P84" s="5"/>
      <c r="Q84" s="5"/>
      <c r="R84" s="5"/>
      <c r="S84" s="5"/>
      <c r="T84" s="5"/>
      <c r="U84" s="5"/>
    </row>
    <row r="85" spans="1:21">
      <c r="A85" s="5"/>
      <c r="B85" s="5"/>
      <c r="C85" s="5"/>
      <c r="D85" s="5"/>
      <c r="E85" s="5"/>
      <c r="F85" s="5"/>
      <c r="G85" s="5"/>
      <c r="H85" s="5"/>
      <c r="I85" s="5"/>
      <c r="J85" s="5"/>
      <c r="K85" s="5"/>
      <c r="L85" s="5"/>
      <c r="M85" s="5"/>
      <c r="N85" s="5"/>
      <c r="O85" s="5"/>
      <c r="P85" s="5"/>
      <c r="Q85" s="5"/>
      <c r="R85" s="5"/>
      <c r="S85" s="5"/>
      <c r="T85" s="5"/>
      <c r="U85" s="5"/>
    </row>
    <row r="86" spans="1:21">
      <c r="A86" s="5"/>
      <c r="B86" s="5"/>
      <c r="C86" s="5"/>
      <c r="D86" s="5"/>
      <c r="E86" s="5"/>
      <c r="F86" s="5"/>
      <c r="G86" s="5"/>
      <c r="H86" s="5"/>
      <c r="I86" s="5"/>
      <c r="J86" s="5"/>
      <c r="K86" s="5"/>
      <c r="L86" s="5"/>
      <c r="M86" s="5"/>
      <c r="N86" s="5"/>
      <c r="O86" s="5"/>
      <c r="P86" s="5"/>
      <c r="Q86" s="5"/>
      <c r="R86" s="5"/>
      <c r="S86" s="5"/>
      <c r="T86" s="5"/>
      <c r="U86" s="5"/>
    </row>
    <row r="87" spans="1:21">
      <c r="A87" s="5"/>
      <c r="B87" s="5"/>
      <c r="C87" s="5"/>
      <c r="D87" s="5"/>
      <c r="E87" s="5"/>
      <c r="F87" s="5"/>
      <c r="G87" s="5"/>
      <c r="H87" s="5"/>
      <c r="I87" s="5"/>
      <c r="J87" s="5"/>
      <c r="K87" s="5"/>
      <c r="L87" s="5"/>
      <c r="M87" s="5"/>
      <c r="N87" s="5"/>
      <c r="O87" s="5"/>
      <c r="P87" s="5"/>
      <c r="Q87" s="5"/>
      <c r="R87" s="5"/>
      <c r="S87" s="5"/>
      <c r="T87" s="5"/>
      <c r="U87" s="5"/>
    </row>
    <row r="88" spans="1:21">
      <c r="A88" s="5"/>
      <c r="B88" s="5"/>
      <c r="C88" s="5"/>
      <c r="D88" s="5"/>
      <c r="E88" s="5"/>
      <c r="F88" s="5"/>
      <c r="G88" s="5"/>
      <c r="H88" s="5"/>
      <c r="I88" s="5"/>
      <c r="J88" s="5"/>
      <c r="K88" s="5"/>
      <c r="L88" s="5"/>
      <c r="M88" s="5"/>
      <c r="N88" s="5"/>
      <c r="O88" s="5"/>
      <c r="P88" s="5"/>
      <c r="Q88" s="5"/>
      <c r="R88" s="5"/>
      <c r="S88" s="5"/>
      <c r="T88" s="5"/>
      <c r="U88" s="5"/>
    </row>
    <row r="89" spans="1:21">
      <c r="A89" s="5"/>
      <c r="B89" s="5"/>
      <c r="C89" s="5"/>
      <c r="D89" s="5"/>
      <c r="E89" s="5"/>
      <c r="F89" s="5"/>
      <c r="G89" s="5"/>
      <c r="H89" s="5"/>
      <c r="I89" s="5"/>
      <c r="J89" s="5"/>
      <c r="K89" s="5"/>
      <c r="L89" s="5"/>
      <c r="M89" s="5"/>
      <c r="N89" s="5"/>
      <c r="O89" s="5"/>
      <c r="P89" s="5"/>
      <c r="Q89" s="5"/>
      <c r="R89" s="5"/>
      <c r="S89" s="5"/>
      <c r="T89" s="5"/>
      <c r="U89" s="5"/>
    </row>
    <row r="90" spans="1:21">
      <c r="A90" s="5"/>
      <c r="B90" s="5"/>
      <c r="C90" s="5"/>
      <c r="D90" s="5"/>
      <c r="E90" s="5"/>
      <c r="F90" s="5"/>
      <c r="G90" s="5"/>
      <c r="H90" s="5"/>
      <c r="I90" s="5"/>
      <c r="J90" s="5"/>
      <c r="K90" s="5"/>
      <c r="L90" s="5"/>
      <c r="M90" s="5"/>
      <c r="N90" s="5"/>
      <c r="O90" s="5"/>
      <c r="P90" s="5"/>
      <c r="Q90" s="5"/>
      <c r="R90" s="5"/>
      <c r="S90" s="5"/>
      <c r="T90" s="5"/>
      <c r="U90" s="5"/>
    </row>
    <row r="91" spans="1:21">
      <c r="A91" s="5"/>
      <c r="B91" s="5"/>
      <c r="C91" s="5"/>
      <c r="D91" s="5"/>
      <c r="E91" s="5"/>
      <c r="F91" s="5"/>
      <c r="G91" s="5"/>
      <c r="H91" s="5"/>
      <c r="I91" s="5"/>
      <c r="J91" s="5"/>
      <c r="K91" s="5"/>
      <c r="L91" s="5"/>
      <c r="M91" s="5"/>
      <c r="N91" s="5"/>
      <c r="O91" s="5"/>
      <c r="P91" s="5"/>
      <c r="Q91" s="5"/>
      <c r="R91" s="5"/>
      <c r="S91" s="5"/>
      <c r="T91" s="5"/>
      <c r="U91" s="5"/>
    </row>
    <row r="92" spans="1:21" ht="19.149999999999999" customHeight="1">
      <c r="A92" s="5"/>
      <c r="B92" s="5"/>
      <c r="C92" s="5"/>
      <c r="D92" s="5"/>
      <c r="E92" s="5"/>
      <c r="F92" s="5"/>
      <c r="G92" s="5"/>
      <c r="H92" s="5"/>
      <c r="I92" s="5"/>
      <c r="J92" s="5"/>
      <c r="K92" s="5"/>
      <c r="L92" s="5"/>
      <c r="M92" s="5"/>
      <c r="N92" s="5"/>
      <c r="O92" s="5"/>
      <c r="P92" s="5"/>
      <c r="Q92" s="5"/>
      <c r="R92" s="5"/>
      <c r="S92" s="5"/>
      <c r="T92" s="5"/>
    </row>
    <row r="94" spans="1:21">
      <c r="U94" s="106"/>
    </row>
  </sheetData>
  <mergeCells count="12">
    <mergeCell ref="K63:U63"/>
    <mergeCell ref="K3:U3"/>
    <mergeCell ref="B34:I34"/>
    <mergeCell ref="K34:U34"/>
    <mergeCell ref="B76:I77"/>
    <mergeCell ref="B15:I16"/>
    <mergeCell ref="B46:I47"/>
    <mergeCell ref="B6:B14"/>
    <mergeCell ref="B37:B45"/>
    <mergeCell ref="B66:B74"/>
    <mergeCell ref="B3:I3"/>
    <mergeCell ref="B63:I63"/>
  </mergeCells>
  <pageMargins left="0.7" right="0.7" top="0.75" bottom="0.75" header="0.3" footer="0.3"/>
  <pageSetup scale="37" orientation="portrait" r:id="rId1"/>
  <rowBreaks count="2" manualBreakCount="2">
    <brk id="31" max="20" man="1"/>
    <brk id="60" max="20" man="1"/>
  </rowBreaks>
  <extLst>
    <ext xmlns:x14="http://schemas.microsoft.com/office/spreadsheetml/2009/9/main" uri="{05C60535-1F16-4fd2-B633-F4F36F0B64E0}">
      <x14:sparklineGroups xmlns:xm="http://schemas.microsoft.com/office/excel/2006/main">
        <x14:sparklineGroup displayEmptyCellsAs="gap" markers="1" first="1" last="1" xr2:uid="{00000000-0003-0000-0700-000033000000}">
          <x14:colorSeries rgb="FF376092"/>
          <x14:colorNegative rgb="FFD00000"/>
          <x14:colorAxis rgb="FF000000"/>
          <x14:colorMarkers rgb="FFD00000"/>
          <x14:colorFirst rgb="FFD00000"/>
          <x14:colorLast rgb="FFD00000"/>
          <x14:colorHigh rgb="FFD00000"/>
          <x14:colorLow rgb="FFD00000"/>
          <x14:sparklines>
            <x14:sparkline>
              <xm:f>'3.Penetration'!D66:G66</xm:f>
              <xm:sqref>I66</xm:sqref>
            </x14:sparkline>
          </x14:sparklines>
        </x14:sparklineGroup>
        <x14:sparklineGroup displayEmptyCellsAs="gap" markers="1" first="1" last="1" xr2:uid="{00000000-0003-0000-0700-000034000000}">
          <x14:colorSeries rgb="FF376092"/>
          <x14:colorNegative rgb="FFD00000"/>
          <x14:colorAxis rgb="FF000000"/>
          <x14:colorMarkers rgb="FFD00000"/>
          <x14:colorFirst rgb="FFD00000"/>
          <x14:colorLast rgb="FFD00000"/>
          <x14:colorHigh rgb="FFD00000"/>
          <x14:colorLow rgb="FFD00000"/>
          <x14:sparklines>
            <x14:sparkline>
              <xm:f>'3.Penetration'!D67:G67</xm:f>
              <xm:sqref>I67</xm:sqref>
            </x14:sparkline>
          </x14:sparklines>
        </x14:sparklineGroup>
        <x14:sparklineGroup displayEmptyCellsAs="gap" markers="1" first="1" last="1" xr2:uid="{00000000-0003-0000-0700-000035000000}">
          <x14:colorSeries rgb="FF376092"/>
          <x14:colorNegative rgb="FFD00000"/>
          <x14:colorAxis rgb="FF000000"/>
          <x14:colorMarkers rgb="FFD00000"/>
          <x14:colorFirst rgb="FFD00000"/>
          <x14:colorLast rgb="FFD00000"/>
          <x14:colorHigh rgb="FFD00000"/>
          <x14:colorLow rgb="FFD00000"/>
          <x14:sparklines>
            <x14:sparkline>
              <xm:f>'3.Penetration'!D68:G68</xm:f>
              <xm:sqref>I68</xm:sqref>
            </x14:sparkline>
          </x14:sparklines>
        </x14:sparklineGroup>
        <x14:sparklineGroup displayEmptyCellsAs="gap" markers="1" first="1" last="1" xr2:uid="{00000000-0003-0000-0700-000036000000}">
          <x14:colorSeries rgb="FF376092"/>
          <x14:colorNegative rgb="FFD00000"/>
          <x14:colorAxis rgb="FF000000"/>
          <x14:colorMarkers rgb="FFD00000"/>
          <x14:colorFirst rgb="FFD00000"/>
          <x14:colorLast rgb="FFD00000"/>
          <x14:colorHigh rgb="FFD00000"/>
          <x14:colorLow rgb="FFD00000"/>
          <x14:sparklines>
            <x14:sparkline>
              <xm:f>'3.Penetration'!D69:G69</xm:f>
              <xm:sqref>I69</xm:sqref>
            </x14:sparkline>
          </x14:sparklines>
        </x14:sparklineGroup>
        <x14:sparklineGroup displayEmptyCellsAs="gap" markers="1" first="1" last="1" xr2:uid="{00000000-0003-0000-0700-000037000000}">
          <x14:colorSeries rgb="FF376092"/>
          <x14:colorNegative rgb="FFD00000"/>
          <x14:colorAxis rgb="FF000000"/>
          <x14:colorMarkers rgb="FFD00000"/>
          <x14:colorFirst rgb="FFD00000"/>
          <x14:colorLast rgb="FFD00000"/>
          <x14:colorHigh rgb="FFD00000"/>
          <x14:colorLow rgb="FFD00000"/>
          <x14:sparklines>
            <x14:sparkline>
              <xm:f>'3.Penetration'!D70:G70</xm:f>
              <xm:sqref>I70</xm:sqref>
            </x14:sparkline>
          </x14:sparklines>
        </x14:sparklineGroup>
        <x14:sparklineGroup displayEmptyCellsAs="gap" markers="1" first="1" last="1" xr2:uid="{00000000-0003-0000-0700-000038000000}">
          <x14:colorSeries rgb="FF376092"/>
          <x14:colorNegative rgb="FFD00000"/>
          <x14:colorAxis rgb="FF000000"/>
          <x14:colorMarkers rgb="FFD00000"/>
          <x14:colorFirst rgb="FFD00000"/>
          <x14:colorLast rgb="FFD00000"/>
          <x14:colorHigh rgb="FFD00000"/>
          <x14:colorLow rgb="FFD00000"/>
          <x14:sparklines>
            <x14:sparkline>
              <xm:f>'3.Penetration'!D71:G71</xm:f>
              <xm:sqref>I71</xm:sqref>
            </x14:sparkline>
          </x14:sparklines>
        </x14:sparklineGroup>
        <x14:sparklineGroup displayEmptyCellsAs="gap" markers="1" first="1" last="1" xr2:uid="{00000000-0003-0000-0700-000039000000}">
          <x14:colorSeries rgb="FF376092"/>
          <x14:colorNegative rgb="FFD00000"/>
          <x14:colorAxis rgb="FF000000"/>
          <x14:colorMarkers rgb="FFD00000"/>
          <x14:colorFirst rgb="FFD00000"/>
          <x14:colorLast rgb="FFD00000"/>
          <x14:colorHigh rgb="FFD00000"/>
          <x14:colorLow rgb="FFD00000"/>
          <x14:sparklines>
            <x14:sparkline>
              <xm:f>'3.Penetration'!D72:G72</xm:f>
              <xm:sqref>I72</xm:sqref>
            </x14:sparkline>
          </x14:sparklines>
        </x14:sparklineGroup>
        <x14:sparklineGroup displayEmptyCellsAs="gap" markers="1" first="1" last="1" xr2:uid="{00000000-0003-0000-0700-00003A000000}">
          <x14:colorSeries rgb="FF376092"/>
          <x14:colorNegative rgb="FFD00000"/>
          <x14:colorAxis rgb="FF000000"/>
          <x14:colorMarkers rgb="FFD00000"/>
          <x14:colorFirst rgb="FFD00000"/>
          <x14:colorLast rgb="FFD00000"/>
          <x14:colorHigh rgb="FFD00000"/>
          <x14:colorLow rgb="FFD00000"/>
          <x14:sparklines>
            <x14:sparkline>
              <xm:f>'3.Penetration'!D43:G43</xm:f>
              <xm:sqref>I43</xm:sqref>
            </x14:sparkline>
          </x14:sparklines>
        </x14:sparklineGroup>
        <x14:sparklineGroup displayEmptyCellsAs="gap" markers="1" first="1" last="1" xr2:uid="{00000000-0003-0000-0700-00003B000000}">
          <x14:colorSeries rgb="FF376092"/>
          <x14:colorNegative rgb="FFD00000"/>
          <x14:colorAxis rgb="FF000000"/>
          <x14:colorMarkers rgb="FFD00000"/>
          <x14:colorFirst rgb="FFD00000"/>
          <x14:colorLast rgb="FFD00000"/>
          <x14:colorHigh rgb="FFD00000"/>
          <x14:colorLow rgb="FFD00000"/>
          <x14:sparklines>
            <x14:sparkline>
              <xm:f>'3.Penetration'!D42:G42</xm:f>
              <xm:sqref>I42</xm:sqref>
            </x14:sparkline>
          </x14:sparklines>
        </x14:sparklineGroup>
        <x14:sparklineGroup displayEmptyCellsAs="gap" markers="1" first="1" last="1" xr2:uid="{00000000-0003-0000-0700-00003C000000}">
          <x14:colorSeries rgb="FF376092"/>
          <x14:colorNegative rgb="FFD00000"/>
          <x14:colorAxis rgb="FF000000"/>
          <x14:colorMarkers rgb="FFD00000"/>
          <x14:colorFirst rgb="FFD00000"/>
          <x14:colorLast rgb="FFD00000"/>
          <x14:colorHigh rgb="FFD00000"/>
          <x14:colorLow rgb="FFD00000"/>
          <x14:sparklines>
            <x14:sparkline>
              <xm:f>'3.Penetration'!D41:G41</xm:f>
              <xm:sqref>I41</xm:sqref>
            </x14:sparkline>
          </x14:sparklines>
        </x14:sparklineGroup>
        <x14:sparklineGroup displayEmptyCellsAs="gap" markers="1" first="1" last="1" xr2:uid="{00000000-0003-0000-0700-00003D000000}">
          <x14:colorSeries rgb="FF376092"/>
          <x14:colorNegative rgb="FFD00000"/>
          <x14:colorAxis rgb="FF000000"/>
          <x14:colorMarkers rgb="FFD00000"/>
          <x14:colorFirst rgb="FFD00000"/>
          <x14:colorLast rgb="FFD00000"/>
          <x14:colorHigh rgb="FFD00000"/>
          <x14:colorLow rgb="FFD00000"/>
          <x14:sparklines>
            <x14:sparkline>
              <xm:f>'3.Penetration'!D40:G40</xm:f>
              <xm:sqref>I40</xm:sqref>
            </x14:sparkline>
          </x14:sparklines>
        </x14:sparklineGroup>
        <x14:sparklineGroup displayEmptyCellsAs="gap" markers="1" first="1" last="1" xr2:uid="{00000000-0003-0000-0700-00003E000000}">
          <x14:colorSeries rgb="FF376092"/>
          <x14:colorNegative rgb="FFD00000"/>
          <x14:colorAxis rgb="FF000000"/>
          <x14:colorMarkers rgb="FFD00000"/>
          <x14:colorFirst rgb="FFD00000"/>
          <x14:colorLast rgb="FFD00000"/>
          <x14:colorHigh rgb="FFD00000"/>
          <x14:colorLow rgb="FFD00000"/>
          <x14:sparklines>
            <x14:sparkline>
              <xm:f>'3.Penetration'!D39:G39</xm:f>
              <xm:sqref>I39</xm:sqref>
            </x14:sparkline>
          </x14:sparklines>
        </x14:sparklineGroup>
        <x14:sparklineGroup displayEmptyCellsAs="gap" markers="1" first="1" last="1" xr2:uid="{00000000-0003-0000-0700-00003F000000}">
          <x14:colorSeries rgb="FF376092"/>
          <x14:colorNegative rgb="FFD00000"/>
          <x14:colorAxis rgb="FF000000"/>
          <x14:colorMarkers rgb="FFD00000"/>
          <x14:colorFirst rgb="FFD00000"/>
          <x14:colorLast rgb="FFD00000"/>
          <x14:colorHigh rgb="FFD00000"/>
          <x14:colorLow rgb="FFD00000"/>
          <x14:sparklines>
            <x14:sparkline>
              <xm:f>'3.Penetration'!D38:G38</xm:f>
              <xm:sqref>I38</xm:sqref>
            </x14:sparkline>
          </x14:sparklines>
        </x14:sparklineGroup>
        <x14:sparklineGroup displayEmptyCellsAs="gap" markers="1" first="1" last="1" xr2:uid="{00000000-0003-0000-0700-000040000000}">
          <x14:colorSeries rgb="FF376092"/>
          <x14:colorNegative rgb="FFD00000"/>
          <x14:colorAxis rgb="FF000000"/>
          <x14:colorMarkers rgb="FFD00000"/>
          <x14:colorFirst rgb="FFD00000"/>
          <x14:colorLast rgb="FFD00000"/>
          <x14:colorHigh rgb="FFD00000"/>
          <x14:colorLow rgb="FFD00000"/>
          <x14:sparklines>
            <x14:sparkline>
              <xm:f>'3.Penetration'!D12:G12</xm:f>
              <xm:sqref>I12</xm:sqref>
            </x14:sparkline>
          </x14:sparklines>
        </x14:sparklineGroup>
        <x14:sparklineGroup displayEmptyCellsAs="gap" markers="1" first="1" last="1" xr2:uid="{00000000-0003-0000-0700-000041000000}">
          <x14:colorSeries rgb="FF376092"/>
          <x14:colorNegative rgb="FFD00000"/>
          <x14:colorAxis rgb="FF000000"/>
          <x14:colorMarkers rgb="FFD00000"/>
          <x14:colorFirst rgb="FFD00000"/>
          <x14:colorLast rgb="FFD00000"/>
          <x14:colorHigh rgb="FFD00000"/>
          <x14:colorLow rgb="FFD00000"/>
          <x14:sparklines>
            <x14:sparkline>
              <xm:f>'3.Penetration'!D11:G11</xm:f>
              <xm:sqref>I11</xm:sqref>
            </x14:sparkline>
          </x14:sparklines>
        </x14:sparklineGroup>
        <x14:sparklineGroup displayEmptyCellsAs="gap" markers="1" first="1" last="1" xr2:uid="{00000000-0003-0000-0700-000042000000}">
          <x14:colorSeries rgb="FF376092"/>
          <x14:colorNegative rgb="FFD00000"/>
          <x14:colorAxis rgb="FF000000"/>
          <x14:colorMarkers rgb="FFD00000"/>
          <x14:colorFirst rgb="FFD00000"/>
          <x14:colorLast rgb="FFD00000"/>
          <x14:colorHigh rgb="FFD00000"/>
          <x14:colorLow rgb="FFD00000"/>
          <x14:sparklines>
            <x14:sparkline>
              <xm:f>'3.Penetration'!D10:G10</xm:f>
              <xm:sqref>I10</xm:sqref>
            </x14:sparkline>
          </x14:sparklines>
        </x14:sparklineGroup>
        <x14:sparklineGroup displayEmptyCellsAs="gap" markers="1" first="1" last="1" xr2:uid="{00000000-0003-0000-0700-000043000000}">
          <x14:colorSeries rgb="FF376092"/>
          <x14:colorNegative rgb="FFD00000"/>
          <x14:colorAxis rgb="FF000000"/>
          <x14:colorMarkers rgb="FFD00000"/>
          <x14:colorFirst rgb="FFD00000"/>
          <x14:colorLast rgb="FFD00000"/>
          <x14:colorHigh rgb="FFD00000"/>
          <x14:colorLow rgb="FFD00000"/>
          <x14:sparklines>
            <x14:sparkline>
              <xm:f>'3.Penetration'!D9:G9</xm:f>
              <xm:sqref>I9</xm:sqref>
            </x14:sparkline>
          </x14:sparklines>
        </x14:sparklineGroup>
        <x14:sparklineGroup displayEmptyCellsAs="gap" markers="1" first="1" last="1" xr2:uid="{00000000-0003-0000-0700-000044000000}">
          <x14:colorSeries rgb="FF376092"/>
          <x14:colorNegative rgb="FFD00000"/>
          <x14:colorAxis rgb="FF000000"/>
          <x14:colorMarkers rgb="FFD00000"/>
          <x14:colorFirst rgb="FFD00000"/>
          <x14:colorLast rgb="FFD00000"/>
          <x14:colorHigh rgb="FFD00000"/>
          <x14:colorLow rgb="FFD00000"/>
          <x14:sparklines>
            <x14:sparkline>
              <xm:f>'3.Penetration'!D8:G8</xm:f>
              <xm:sqref>I8</xm:sqref>
            </x14:sparkline>
          </x14:sparklines>
        </x14:sparklineGroup>
        <x14:sparklineGroup displayEmptyCellsAs="gap" markers="1" first="1" last="1" xr2:uid="{00000000-0003-0000-0700-000045000000}">
          <x14:colorSeries rgb="FF376092"/>
          <x14:colorNegative rgb="FFD00000"/>
          <x14:colorAxis rgb="FF000000"/>
          <x14:colorMarkers rgb="FFD00000"/>
          <x14:colorFirst rgb="FFD00000"/>
          <x14:colorLast rgb="FFD00000"/>
          <x14:colorHigh rgb="FFD00000"/>
          <x14:colorLow rgb="FFD00000"/>
          <x14:sparklines>
            <x14:sparkline>
              <xm:f>'3.Penetration'!D7:G7</xm:f>
              <xm:sqref>I7</xm:sqref>
            </x14:sparkline>
          </x14:sparklines>
        </x14:sparklineGroup>
        <x14:sparklineGroup displayEmptyCellsAs="gap" markers="1" first="1" last="1" xr2:uid="{00000000-0003-0000-0700-000046000000}">
          <x14:colorSeries rgb="FF376092"/>
          <x14:colorNegative rgb="FFD00000"/>
          <x14:colorAxis rgb="FF000000"/>
          <x14:colorMarkers rgb="FFD00000"/>
          <x14:colorFirst rgb="FFD00000"/>
          <x14:colorLast rgb="FFD00000"/>
          <x14:colorHigh rgb="FFD00000"/>
          <x14:colorLow rgb="FFD00000"/>
          <x14:sparklines>
            <x14:sparkline>
              <xm:f>'3.Penetration'!D73:G73</xm:f>
              <xm:sqref>I73</xm:sqref>
            </x14:sparkline>
            <x14:sparkline>
              <xm:f>'3.Penetration'!D74:G74</xm:f>
              <xm:sqref>I74</xm:sqref>
            </x14:sparkline>
            <x14:sparkline>
              <xm:f>'3.Penetration'!D75:G75</xm:f>
              <xm:sqref>I75</xm:sqref>
            </x14:sparkline>
          </x14:sparklines>
        </x14:sparklineGroup>
        <x14:sparklineGroup displayEmptyCellsAs="gap" markers="1" first="1" last="1" xr2:uid="{00000000-0003-0000-0700-000047000000}">
          <x14:colorSeries rgb="FF376092"/>
          <x14:colorNegative rgb="FFD00000"/>
          <x14:colorAxis rgb="FF000000"/>
          <x14:colorMarkers rgb="FFD00000"/>
          <x14:colorFirst rgb="FFD00000"/>
          <x14:colorLast rgb="FFD00000"/>
          <x14:colorHigh rgb="FFD00000"/>
          <x14:colorLow rgb="FFD00000"/>
          <x14:sparklines>
            <x14:sparkline>
              <xm:f>'3.Penetration'!D44:G44</xm:f>
              <xm:sqref>I44</xm:sqref>
            </x14:sparkline>
            <x14:sparkline>
              <xm:f>'3.Penetration'!D45:G45</xm:f>
              <xm:sqref>I45</xm:sqref>
            </x14:sparkline>
          </x14:sparklines>
        </x14:sparklineGroup>
        <x14:sparklineGroup displayEmptyCellsAs="gap" markers="1" first="1" last="1" xr2:uid="{00000000-0003-0000-0700-000048000000}">
          <x14:colorSeries rgb="FF376092"/>
          <x14:colorNegative rgb="FFD00000"/>
          <x14:colorAxis rgb="FF000000"/>
          <x14:colorMarkers rgb="FFD00000"/>
          <x14:colorFirst rgb="FFD00000"/>
          <x14:colorLast rgb="FFD00000"/>
          <x14:colorHigh rgb="FFD00000"/>
          <x14:colorLow rgb="FFD00000"/>
          <x14:sparklines>
            <x14:sparkline>
              <xm:f>'3.Penetration'!D37:G37</xm:f>
              <xm:sqref>I37</xm:sqref>
            </x14:sparkline>
          </x14:sparklines>
        </x14:sparklineGroup>
        <x14:sparklineGroup displayEmptyCellsAs="gap" markers="1" first="1" last="1" xr2:uid="{00000000-0003-0000-0700-000049000000}">
          <x14:colorSeries rgb="FF376092"/>
          <x14:colorNegative rgb="FFD00000"/>
          <x14:colorAxis rgb="FF000000"/>
          <x14:colorMarkers rgb="FFD00000"/>
          <x14:colorFirst rgb="FFD00000"/>
          <x14:colorLast rgb="FFD00000"/>
          <x14:colorHigh rgb="FFD00000"/>
          <x14:colorLow rgb="FFD00000"/>
          <x14:sparklines>
            <x14:sparkline>
              <xm:f>'3.Penetration'!D6:G6</xm:f>
              <xm:sqref>I6</xm:sqref>
            </x14:sparkline>
          </x14:sparklines>
        </x14:sparklineGroup>
        <x14:sparklineGroup displayEmptyCellsAs="gap" markers="1" first="1" last="1" xr2:uid="{00000000-0003-0000-0700-00004A000000}">
          <x14:colorSeries rgb="FF376092"/>
          <x14:colorNegative rgb="FFD00000"/>
          <x14:colorAxis rgb="FF000000"/>
          <x14:colorMarkers rgb="FFD00000"/>
          <x14:colorFirst rgb="FFD00000"/>
          <x14:colorLast rgb="FFD00000"/>
          <x14:colorHigh rgb="FFD00000"/>
          <x14:colorLow rgb="FFD00000"/>
          <x14:sparklines>
            <x14:sparkline>
              <xm:f>'3.Penetration'!D13:G13</xm:f>
              <xm:sqref>I13</xm:sqref>
            </x14:sparkline>
            <x14:sparkline>
              <xm:f>'3.Penetration'!D14:G14</xm:f>
              <xm:sqref>I14</xm:sqref>
            </x14:sparkline>
          </x14:sparklines>
        </x14:sparklineGroup>
      </x14:sparklineGroup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4"/>
  <sheetViews>
    <sheetView view="pageBreakPreview" topLeftCell="A4" zoomScaleNormal="100" zoomScaleSheetLayoutView="100" workbookViewId="0">
      <selection activeCell="B15" sqref="B15:I16"/>
    </sheetView>
  </sheetViews>
  <sheetFormatPr defaultColWidth="8.85546875" defaultRowHeight="13.15"/>
  <cols>
    <col min="1" max="1" width="3.7109375" style="15" customWidth="1"/>
    <col min="2" max="2" width="16.5703125" style="15" customWidth="1"/>
    <col min="3" max="3" width="13.7109375" style="15" customWidth="1"/>
    <col min="4" max="8" width="12.7109375" style="15" customWidth="1"/>
    <col min="9" max="9" width="17.7109375" style="15" customWidth="1"/>
    <col min="10" max="10" width="11" style="15" customWidth="1"/>
    <col min="11" max="11" width="3.5703125" style="15" customWidth="1"/>
    <col min="12" max="16384" width="8.85546875" style="15"/>
  </cols>
  <sheetData>
    <row r="1" spans="1:11">
      <c r="A1" s="5"/>
      <c r="B1" s="5"/>
      <c r="C1" s="5"/>
      <c r="D1" s="5"/>
      <c r="E1" s="5"/>
      <c r="F1" s="5"/>
      <c r="G1" s="5"/>
      <c r="H1" s="5"/>
      <c r="I1" s="5"/>
      <c r="J1" s="5"/>
      <c r="K1" s="5"/>
    </row>
    <row r="2" spans="1:11" ht="13.9">
      <c r="A2" s="5"/>
      <c r="B2" s="119" t="s">
        <v>73</v>
      </c>
      <c r="C2" s="225"/>
      <c r="D2" s="225"/>
      <c r="E2" s="225"/>
      <c r="F2" s="225"/>
      <c r="G2" s="225"/>
      <c r="H2" s="225"/>
      <c r="I2" s="225"/>
      <c r="J2" s="225"/>
      <c r="K2" s="5"/>
    </row>
    <row r="3" spans="1:11" ht="13.9">
      <c r="A3" s="5"/>
      <c r="B3" s="358" t="s">
        <v>74</v>
      </c>
      <c r="C3" s="360"/>
      <c r="D3" s="360"/>
      <c r="E3" s="360"/>
      <c r="F3" s="360"/>
      <c r="G3" s="360"/>
      <c r="H3" s="360"/>
      <c r="I3" s="361"/>
      <c r="J3" s="225"/>
      <c r="K3" s="5"/>
    </row>
    <row r="4" spans="1:11" ht="13.9" customHeight="1" thickBot="1">
      <c r="A4" s="5"/>
      <c r="B4" s="6"/>
      <c r="C4" s="5"/>
      <c r="D4" s="5"/>
      <c r="E4" s="5"/>
      <c r="F4" s="17"/>
      <c r="G4" s="17"/>
      <c r="H4" s="18"/>
      <c r="I4" s="5"/>
      <c r="J4" s="5"/>
      <c r="K4" s="5"/>
    </row>
    <row r="5" spans="1:11" ht="19.899999999999999" customHeight="1" thickBot="1">
      <c r="A5" s="5"/>
      <c r="B5" s="71" t="s">
        <v>38</v>
      </c>
      <c r="C5" s="72" t="s">
        <v>39</v>
      </c>
      <c r="D5" s="73">
        <v>2020</v>
      </c>
      <c r="E5" s="73">
        <v>2021</v>
      </c>
      <c r="F5" s="73">
        <v>2022</v>
      </c>
      <c r="G5" s="73">
        <v>2023</v>
      </c>
      <c r="H5" s="73">
        <v>2024</v>
      </c>
      <c r="I5" s="74" t="s">
        <v>40</v>
      </c>
      <c r="J5" s="412">
        <v>2023</v>
      </c>
      <c r="K5" s="5"/>
    </row>
    <row r="6" spans="1:11" ht="19.899999999999999" customHeight="1">
      <c r="A6" s="5"/>
      <c r="B6" s="511" t="s">
        <v>75</v>
      </c>
      <c r="C6" s="388" t="s">
        <v>42</v>
      </c>
      <c r="D6" s="378">
        <v>455</v>
      </c>
      <c r="E6" s="378">
        <v>482</v>
      </c>
      <c r="F6" s="378">
        <v>489</v>
      </c>
      <c r="G6" s="378"/>
      <c r="H6" s="379"/>
      <c r="I6" s="22"/>
      <c r="J6" s="415">
        <v>508</v>
      </c>
      <c r="K6" s="5"/>
    </row>
    <row r="7" spans="1:11" ht="19.899999999999999" customHeight="1">
      <c r="A7" s="5"/>
      <c r="B7" s="511"/>
      <c r="C7" s="388" t="s">
        <v>43</v>
      </c>
      <c r="D7" s="378">
        <v>78</v>
      </c>
      <c r="E7" s="378">
        <v>91</v>
      </c>
      <c r="F7" s="378">
        <v>92</v>
      </c>
      <c r="G7" s="378"/>
      <c r="H7" s="379"/>
      <c r="I7" s="22"/>
      <c r="J7" s="415">
        <v>95</v>
      </c>
      <c r="K7" s="5"/>
    </row>
    <row r="8" spans="1:11" ht="19.899999999999999" customHeight="1">
      <c r="A8" s="5"/>
      <c r="B8" s="511"/>
      <c r="C8" s="388" t="s">
        <v>44</v>
      </c>
      <c r="D8" s="378">
        <v>383</v>
      </c>
      <c r="E8" s="378">
        <v>387</v>
      </c>
      <c r="F8" s="378">
        <v>369</v>
      </c>
      <c r="G8" s="378"/>
      <c r="H8" s="379"/>
      <c r="I8" s="22"/>
      <c r="J8" s="415">
        <v>384</v>
      </c>
      <c r="K8" s="5"/>
    </row>
    <row r="9" spans="1:11" ht="19.899999999999999" customHeight="1">
      <c r="A9" s="5"/>
      <c r="B9" s="511"/>
      <c r="C9" s="388" t="s">
        <v>45</v>
      </c>
      <c r="D9" s="378">
        <v>568</v>
      </c>
      <c r="E9" s="378">
        <v>600</v>
      </c>
      <c r="F9" s="378">
        <v>592</v>
      </c>
      <c r="G9" s="378"/>
      <c r="H9" s="379"/>
      <c r="I9" s="22"/>
      <c r="J9" s="415">
        <v>590</v>
      </c>
      <c r="K9" s="5"/>
    </row>
    <row r="10" spans="1:11" ht="19.899999999999999" customHeight="1">
      <c r="A10" s="5"/>
      <c r="B10" s="511"/>
      <c r="C10" s="388" t="s">
        <v>46</v>
      </c>
      <c r="D10" s="378">
        <v>75</v>
      </c>
      <c r="E10" s="378">
        <v>70</v>
      </c>
      <c r="F10" s="378">
        <v>68</v>
      </c>
      <c r="G10" s="378"/>
      <c r="H10" s="379"/>
      <c r="I10" s="22"/>
      <c r="J10" s="415">
        <v>66</v>
      </c>
      <c r="K10" s="5"/>
    </row>
    <row r="11" spans="1:11" ht="19.899999999999999" customHeight="1">
      <c r="A11" s="5"/>
      <c r="B11" s="511"/>
      <c r="C11" s="388" t="s">
        <v>47</v>
      </c>
      <c r="D11" s="378">
        <v>82</v>
      </c>
      <c r="E11" s="378">
        <v>87</v>
      </c>
      <c r="F11" s="378">
        <v>95</v>
      </c>
      <c r="G11" s="378"/>
      <c r="H11" s="379"/>
      <c r="I11" s="22"/>
      <c r="J11" s="415">
        <v>100</v>
      </c>
      <c r="K11" s="5"/>
    </row>
    <row r="12" spans="1:11" ht="19.899999999999999" customHeight="1">
      <c r="A12" s="5"/>
      <c r="B12" s="511"/>
      <c r="C12" s="388" t="s">
        <v>48</v>
      </c>
      <c r="D12" s="378">
        <v>58</v>
      </c>
      <c r="E12" s="378">
        <v>71</v>
      </c>
      <c r="F12" s="378">
        <v>67</v>
      </c>
      <c r="G12" s="378"/>
      <c r="H12" s="379"/>
      <c r="I12" s="22"/>
      <c r="J12" s="415">
        <v>66</v>
      </c>
      <c r="K12" s="5"/>
    </row>
    <row r="13" spans="1:11" ht="19.899999999999999" customHeight="1">
      <c r="A13" s="5"/>
      <c r="B13" s="511"/>
      <c r="C13" s="388" t="s">
        <v>49</v>
      </c>
      <c r="D13" s="378">
        <v>10</v>
      </c>
      <c r="E13" s="378">
        <v>11</v>
      </c>
      <c r="F13" s="378">
        <v>12</v>
      </c>
      <c r="G13" s="378"/>
      <c r="H13" s="379"/>
      <c r="I13" s="22"/>
      <c r="J13" s="415">
        <v>11</v>
      </c>
      <c r="K13" s="5"/>
    </row>
    <row r="14" spans="1:11" ht="19.899999999999999" customHeight="1" thickBot="1">
      <c r="A14" s="5"/>
      <c r="B14" s="512"/>
      <c r="C14" s="393" t="s">
        <v>50</v>
      </c>
      <c r="D14" s="372">
        <v>50.225044808727169</v>
      </c>
      <c r="E14" s="372">
        <v>51.9207030405979</v>
      </c>
      <c r="F14" s="372">
        <v>31.28814272432551</v>
      </c>
      <c r="G14" s="372"/>
      <c r="H14" s="372"/>
      <c r="I14" s="380"/>
      <c r="J14" s="416">
        <v>38.296841947396494</v>
      </c>
      <c r="K14" s="5"/>
    </row>
    <row r="15" spans="1:11" ht="13.15" customHeight="1">
      <c r="A15" s="5"/>
      <c r="B15" s="510" t="s">
        <v>51</v>
      </c>
      <c r="C15" s="510"/>
      <c r="D15" s="510"/>
      <c r="E15" s="510"/>
      <c r="F15" s="510"/>
      <c r="G15" s="510"/>
      <c r="H15" s="510"/>
      <c r="I15" s="510"/>
      <c r="J15" s="5"/>
      <c r="K15" s="5"/>
    </row>
    <row r="16" spans="1:11" ht="44.45" customHeight="1">
      <c r="A16" s="5"/>
      <c r="B16" s="510"/>
      <c r="C16" s="510"/>
      <c r="D16" s="510"/>
      <c r="E16" s="510"/>
      <c r="F16" s="510"/>
      <c r="G16" s="510"/>
      <c r="H16" s="510"/>
      <c r="I16" s="510"/>
      <c r="J16" s="5"/>
      <c r="K16" s="5"/>
    </row>
    <row r="17" spans="1:11" ht="13.15" customHeight="1">
      <c r="A17" s="5"/>
      <c r="B17" s="509" t="s">
        <v>52</v>
      </c>
      <c r="C17" s="509"/>
      <c r="D17" s="509"/>
      <c r="E17" s="509"/>
      <c r="F17" s="509"/>
      <c r="G17" s="509"/>
      <c r="H17" s="509"/>
      <c r="I17" s="509"/>
      <c r="J17" s="5"/>
      <c r="K17" s="5"/>
    </row>
    <row r="18" spans="1:11">
      <c r="A18" s="5"/>
      <c r="B18" s="19"/>
      <c r="C18" s="19"/>
      <c r="D18" s="19"/>
      <c r="E18" s="19"/>
      <c r="F18" s="19"/>
      <c r="G18" s="19"/>
      <c r="H18" s="19"/>
      <c r="J18" s="5"/>
      <c r="K18" s="5"/>
    </row>
    <row r="19" spans="1:11">
      <c r="A19" s="5"/>
      <c r="B19" s="19"/>
      <c r="C19" s="19"/>
      <c r="D19" s="19"/>
      <c r="E19" s="19"/>
      <c r="F19" s="19"/>
      <c r="G19" s="19"/>
      <c r="H19" s="19"/>
      <c r="I19" s="19"/>
      <c r="J19" s="5"/>
      <c r="K19" s="5"/>
    </row>
    <row r="20" spans="1:11" ht="13.9">
      <c r="A20" s="5"/>
      <c r="B20" s="119" t="s">
        <v>76</v>
      </c>
      <c r="C20" s="225"/>
      <c r="D20" s="225"/>
      <c r="E20" s="225"/>
      <c r="F20" s="225"/>
      <c r="G20" s="225"/>
      <c r="H20" s="225"/>
      <c r="I20" s="225"/>
      <c r="J20" s="225"/>
      <c r="K20" s="5"/>
    </row>
    <row r="21" spans="1:11" ht="13.9">
      <c r="A21" s="5"/>
      <c r="B21" s="358" t="s">
        <v>77</v>
      </c>
      <c r="C21" s="358"/>
      <c r="D21" s="358"/>
      <c r="E21" s="358"/>
      <c r="F21" s="358"/>
      <c r="G21" s="358"/>
      <c r="H21" s="358"/>
      <c r="I21" s="362"/>
      <c r="J21" s="225"/>
      <c r="K21" s="5"/>
    </row>
    <row r="22" spans="1:11" ht="13.9" thickBot="1">
      <c r="A22" s="5"/>
      <c r="B22" s="6"/>
      <c r="C22" s="5"/>
      <c r="D22" s="5"/>
      <c r="E22" s="5"/>
      <c r="F22" s="17"/>
      <c r="G22" s="17"/>
      <c r="H22" s="18"/>
      <c r="I22" s="5"/>
      <c r="J22" s="5"/>
      <c r="K22" s="5"/>
    </row>
    <row r="23" spans="1:11" ht="19.899999999999999" customHeight="1" thickBot="1">
      <c r="A23" s="5"/>
      <c r="B23" s="71" t="s">
        <v>38</v>
      </c>
      <c r="C23" s="72" t="s">
        <v>39</v>
      </c>
      <c r="D23" s="73">
        <v>2020</v>
      </c>
      <c r="E23" s="73">
        <v>2021</v>
      </c>
      <c r="F23" s="73">
        <v>2022</v>
      </c>
      <c r="G23" s="73">
        <v>2023</v>
      </c>
      <c r="H23" s="73">
        <v>2024</v>
      </c>
      <c r="I23" s="74" t="s">
        <v>40</v>
      </c>
      <c r="J23" s="412">
        <v>2023</v>
      </c>
      <c r="K23" s="5"/>
    </row>
    <row r="24" spans="1:11" ht="19.899999999999999" customHeight="1">
      <c r="A24" s="5"/>
      <c r="B24" s="511" t="s">
        <v>75</v>
      </c>
      <c r="C24" s="388" t="s">
        <v>42</v>
      </c>
      <c r="D24" s="378">
        <v>241</v>
      </c>
      <c r="E24" s="378">
        <v>253</v>
      </c>
      <c r="F24" s="378">
        <v>255</v>
      </c>
      <c r="G24" s="378"/>
      <c r="H24" s="379"/>
      <c r="I24" s="22"/>
      <c r="J24" s="415">
        <v>274</v>
      </c>
      <c r="K24" s="5"/>
    </row>
    <row r="25" spans="1:11" ht="19.899999999999999" customHeight="1">
      <c r="A25" s="5"/>
      <c r="B25" s="511"/>
      <c r="C25" s="388" t="s">
        <v>43</v>
      </c>
      <c r="D25" s="378">
        <v>59</v>
      </c>
      <c r="E25" s="378">
        <v>69</v>
      </c>
      <c r="F25" s="378">
        <v>70</v>
      </c>
      <c r="G25" s="378"/>
      <c r="H25" s="379"/>
      <c r="I25" s="22"/>
      <c r="J25" s="415">
        <v>70</v>
      </c>
      <c r="K25" s="5"/>
    </row>
    <row r="26" spans="1:11" ht="19.899999999999999" customHeight="1">
      <c r="A26" s="5"/>
      <c r="B26" s="511"/>
      <c r="C26" s="388" t="s">
        <v>44</v>
      </c>
      <c r="D26" s="378">
        <v>244</v>
      </c>
      <c r="E26" s="378">
        <v>246</v>
      </c>
      <c r="F26" s="378">
        <v>235</v>
      </c>
      <c r="G26" s="378"/>
      <c r="H26" s="379"/>
      <c r="I26" s="22"/>
      <c r="J26" s="415">
        <v>244</v>
      </c>
      <c r="K26" s="5"/>
    </row>
    <row r="27" spans="1:11" ht="19.899999999999999" customHeight="1">
      <c r="A27" s="5"/>
      <c r="B27" s="511"/>
      <c r="C27" s="388" t="s">
        <v>45</v>
      </c>
      <c r="D27" s="378">
        <v>415</v>
      </c>
      <c r="E27" s="378">
        <v>444</v>
      </c>
      <c r="F27" s="378">
        <v>432</v>
      </c>
      <c r="G27" s="378"/>
      <c r="H27" s="379"/>
      <c r="I27" s="22"/>
      <c r="J27" s="415">
        <v>425</v>
      </c>
      <c r="K27" s="5"/>
    </row>
    <row r="28" spans="1:11" ht="19.899999999999999" customHeight="1">
      <c r="A28" s="5"/>
      <c r="B28" s="511"/>
      <c r="C28" s="388" t="s">
        <v>46</v>
      </c>
      <c r="D28" s="378">
        <v>54</v>
      </c>
      <c r="E28" s="378">
        <v>48</v>
      </c>
      <c r="F28" s="378">
        <v>43</v>
      </c>
      <c r="G28" s="378"/>
      <c r="H28" s="379"/>
      <c r="I28" s="22"/>
      <c r="J28" s="415">
        <v>38</v>
      </c>
      <c r="K28" s="5"/>
    </row>
    <row r="29" spans="1:11" ht="19.899999999999999" customHeight="1">
      <c r="A29" s="5"/>
      <c r="B29" s="511"/>
      <c r="C29" s="388" t="s">
        <v>47</v>
      </c>
      <c r="D29" s="378">
        <v>56</v>
      </c>
      <c r="E29" s="378">
        <v>60</v>
      </c>
      <c r="F29" s="378">
        <v>66</v>
      </c>
      <c r="G29" s="378"/>
      <c r="H29" s="379"/>
      <c r="I29" s="22"/>
      <c r="J29" s="415">
        <v>69</v>
      </c>
      <c r="K29" s="5"/>
    </row>
    <row r="30" spans="1:11" ht="19.899999999999999" customHeight="1">
      <c r="A30" s="5"/>
      <c r="B30" s="511"/>
      <c r="C30" s="388" t="s">
        <v>48</v>
      </c>
      <c r="D30" s="378">
        <v>41</v>
      </c>
      <c r="E30" s="378">
        <v>54</v>
      </c>
      <c r="F30" s="378">
        <v>46</v>
      </c>
      <c r="G30" s="378"/>
      <c r="H30" s="379"/>
      <c r="I30" s="22"/>
      <c r="J30" s="415">
        <v>45</v>
      </c>
      <c r="K30" s="5"/>
    </row>
    <row r="31" spans="1:11" ht="19.899999999999999" customHeight="1">
      <c r="A31" s="5"/>
      <c r="B31" s="511"/>
      <c r="C31" s="388" t="s">
        <v>49</v>
      </c>
      <c r="D31" s="378">
        <v>6</v>
      </c>
      <c r="E31" s="378">
        <v>7</v>
      </c>
      <c r="F31" s="378">
        <v>8</v>
      </c>
      <c r="G31" s="378"/>
      <c r="H31" s="379"/>
      <c r="I31" s="22"/>
      <c r="J31" s="415">
        <v>7</v>
      </c>
      <c r="K31" s="5"/>
    </row>
    <row r="32" spans="1:11" ht="19.899999999999999" customHeight="1" thickBot="1">
      <c r="A32" s="5"/>
      <c r="B32" s="512"/>
      <c r="C32" s="393" t="s">
        <v>50</v>
      </c>
      <c r="D32" s="372">
        <v>24.839409479744067</v>
      </c>
      <c r="E32" s="372">
        <v>27.706913542445502</v>
      </c>
      <c r="F32" s="372">
        <v>16.538090931056963</v>
      </c>
      <c r="G32" s="372"/>
      <c r="H32" s="372"/>
      <c r="I32" s="380"/>
      <c r="J32" s="416">
        <v>21.06912994186964</v>
      </c>
      <c r="K32" s="5"/>
    </row>
    <row r="33" spans="1:11" ht="13.15" customHeight="1">
      <c r="A33" s="5"/>
      <c r="B33" s="510" t="s">
        <v>51</v>
      </c>
      <c r="C33" s="510"/>
      <c r="D33" s="510"/>
      <c r="E33" s="510"/>
      <c r="F33" s="510"/>
      <c r="G33" s="510"/>
      <c r="H33" s="510"/>
      <c r="I33" s="510"/>
      <c r="J33" s="5"/>
      <c r="K33" s="5"/>
    </row>
    <row r="34" spans="1:11" ht="46.15" customHeight="1">
      <c r="A34" s="5"/>
      <c r="B34" s="510"/>
      <c r="C34" s="510"/>
      <c r="D34" s="510"/>
      <c r="E34" s="510"/>
      <c r="F34" s="510"/>
      <c r="G34" s="510"/>
      <c r="H34" s="510"/>
      <c r="I34" s="510"/>
      <c r="J34" s="5"/>
      <c r="K34" s="5"/>
    </row>
    <row r="35" spans="1:11" ht="13.15" customHeight="1">
      <c r="A35" s="5"/>
      <c r="B35" s="509" t="s">
        <v>52</v>
      </c>
      <c r="C35" s="509"/>
      <c r="D35" s="509"/>
      <c r="E35" s="509"/>
      <c r="F35" s="509"/>
      <c r="G35" s="509"/>
      <c r="H35" s="509"/>
      <c r="I35" s="509"/>
      <c r="J35" s="5"/>
      <c r="K35" s="5"/>
    </row>
    <row r="36" spans="1:11">
      <c r="A36" s="5"/>
      <c r="B36" s="19"/>
      <c r="C36" s="19"/>
      <c r="D36" s="19"/>
      <c r="E36" s="19"/>
      <c r="F36" s="19"/>
      <c r="G36" s="19"/>
      <c r="H36" s="19"/>
      <c r="J36" s="5"/>
      <c r="K36" s="5"/>
    </row>
    <row r="37" spans="1:11">
      <c r="A37" s="5"/>
      <c r="B37" s="19"/>
      <c r="C37" s="19"/>
      <c r="D37" s="19"/>
      <c r="E37" s="19"/>
      <c r="F37" s="19"/>
      <c r="G37" s="19"/>
      <c r="H37" s="19"/>
      <c r="I37" s="19"/>
      <c r="J37" s="5"/>
      <c r="K37" s="5"/>
    </row>
    <row r="38" spans="1:11">
      <c r="A38" s="5"/>
      <c r="B38" s="6" t="s">
        <v>78</v>
      </c>
      <c r="C38" s="5"/>
      <c r="D38" s="5"/>
      <c r="E38" s="5"/>
      <c r="F38" s="5"/>
      <c r="G38" s="5"/>
      <c r="H38" s="5"/>
      <c r="I38" s="5"/>
      <c r="J38" s="5"/>
      <c r="K38" s="5"/>
    </row>
    <row r="39" spans="1:11">
      <c r="A39" s="5"/>
      <c r="B39" s="518" t="s">
        <v>79</v>
      </c>
      <c r="C39" s="518"/>
      <c r="D39" s="518"/>
      <c r="E39" s="518"/>
      <c r="F39" s="518"/>
      <c r="G39" s="518"/>
      <c r="H39" s="518"/>
      <c r="I39" s="518"/>
      <c r="J39" s="5"/>
      <c r="K39" s="5"/>
    </row>
    <row r="40" spans="1:11" ht="13.9" thickBot="1">
      <c r="A40" s="5"/>
      <c r="B40" s="6"/>
      <c r="C40" s="5"/>
      <c r="D40" s="5"/>
      <c r="E40" s="5"/>
      <c r="F40" s="17"/>
      <c r="G40" s="17"/>
      <c r="H40" s="18"/>
      <c r="I40" s="5"/>
      <c r="J40" s="5"/>
      <c r="K40" s="5"/>
    </row>
    <row r="41" spans="1:11" ht="19.899999999999999" customHeight="1" thickBot="1">
      <c r="A41" s="5"/>
      <c r="B41" s="71" t="s">
        <v>38</v>
      </c>
      <c r="C41" s="72" t="s">
        <v>39</v>
      </c>
      <c r="D41" s="73">
        <v>2020</v>
      </c>
      <c r="E41" s="73">
        <v>2021</v>
      </c>
      <c r="F41" s="73">
        <v>2022</v>
      </c>
      <c r="G41" s="73">
        <v>2023</v>
      </c>
      <c r="H41" s="73">
        <v>2024</v>
      </c>
      <c r="I41" s="74" t="s">
        <v>40</v>
      </c>
      <c r="J41" s="412">
        <v>2023</v>
      </c>
      <c r="K41" s="5"/>
    </row>
    <row r="42" spans="1:11" ht="19.899999999999999" customHeight="1">
      <c r="A42" s="5"/>
      <c r="B42" s="511" t="s">
        <v>75</v>
      </c>
      <c r="C42" s="388" t="s">
        <v>42</v>
      </c>
      <c r="D42" s="378">
        <v>214</v>
      </c>
      <c r="E42" s="378">
        <v>229</v>
      </c>
      <c r="F42" s="378">
        <v>234</v>
      </c>
      <c r="G42" s="378"/>
      <c r="H42" s="379"/>
      <c r="I42" s="22"/>
      <c r="J42" s="415">
        <v>234</v>
      </c>
      <c r="K42" s="5"/>
    </row>
    <row r="43" spans="1:11" ht="19.899999999999999" customHeight="1">
      <c r="A43" s="5"/>
      <c r="B43" s="511"/>
      <c r="C43" s="388" t="s">
        <v>43</v>
      </c>
      <c r="D43" s="378">
        <v>19</v>
      </c>
      <c r="E43" s="378">
        <v>22</v>
      </c>
      <c r="F43" s="378">
        <v>22</v>
      </c>
      <c r="G43" s="378"/>
      <c r="H43" s="379"/>
      <c r="I43" s="22"/>
      <c r="J43" s="415">
        <v>25</v>
      </c>
      <c r="K43" s="5"/>
    </row>
    <row r="44" spans="1:11" ht="19.899999999999999" customHeight="1">
      <c r="A44" s="5"/>
      <c r="B44" s="511"/>
      <c r="C44" s="388" t="s">
        <v>44</v>
      </c>
      <c r="D44" s="378">
        <v>139</v>
      </c>
      <c r="E44" s="378">
        <v>141</v>
      </c>
      <c r="F44" s="378">
        <v>134</v>
      </c>
      <c r="G44" s="378"/>
      <c r="H44" s="379"/>
      <c r="I44" s="22"/>
      <c r="J44" s="415">
        <v>140</v>
      </c>
      <c r="K44" s="5"/>
    </row>
    <row r="45" spans="1:11" ht="19.899999999999999" customHeight="1">
      <c r="A45" s="5"/>
      <c r="B45" s="511"/>
      <c r="C45" s="388" t="s">
        <v>45</v>
      </c>
      <c r="D45" s="378">
        <v>153</v>
      </c>
      <c r="E45" s="378">
        <v>157</v>
      </c>
      <c r="F45" s="378">
        <v>159</v>
      </c>
      <c r="G45" s="378"/>
      <c r="H45" s="379"/>
      <c r="I45" s="22"/>
      <c r="J45" s="415">
        <v>165</v>
      </c>
      <c r="K45" s="5"/>
    </row>
    <row r="46" spans="1:11" ht="19.899999999999999" customHeight="1">
      <c r="A46" s="5"/>
      <c r="B46" s="511"/>
      <c r="C46" s="388" t="s">
        <v>46</v>
      </c>
      <c r="D46" s="378">
        <v>21</v>
      </c>
      <c r="E46" s="378">
        <v>22</v>
      </c>
      <c r="F46" s="378">
        <v>26</v>
      </c>
      <c r="G46" s="378"/>
      <c r="H46" s="379"/>
      <c r="I46" s="22"/>
      <c r="J46" s="415">
        <v>28</v>
      </c>
      <c r="K46" s="5"/>
    </row>
    <row r="47" spans="1:11" ht="19.899999999999999" customHeight="1">
      <c r="A47" s="5"/>
      <c r="B47" s="511"/>
      <c r="C47" s="388" t="s">
        <v>47</v>
      </c>
      <c r="D47" s="378">
        <v>25</v>
      </c>
      <c r="E47" s="378">
        <v>27</v>
      </c>
      <c r="F47" s="378">
        <v>30</v>
      </c>
      <c r="G47" s="378"/>
      <c r="H47" s="379"/>
      <c r="I47" s="22"/>
      <c r="J47" s="415">
        <v>31</v>
      </c>
      <c r="K47" s="5"/>
    </row>
    <row r="48" spans="1:11" ht="19.899999999999999" customHeight="1">
      <c r="A48" s="5"/>
      <c r="B48" s="511"/>
      <c r="C48" s="388" t="s">
        <v>48</v>
      </c>
      <c r="D48" s="378">
        <v>17</v>
      </c>
      <c r="E48" s="378">
        <v>18</v>
      </c>
      <c r="F48" s="378">
        <v>20</v>
      </c>
      <c r="G48" s="378"/>
      <c r="H48" s="379"/>
      <c r="I48" s="22"/>
      <c r="J48" s="415">
        <v>21</v>
      </c>
      <c r="K48" s="5"/>
    </row>
    <row r="49" spans="1:11" ht="19.899999999999999" customHeight="1">
      <c r="A49" s="5"/>
      <c r="B49" s="511"/>
      <c r="C49" s="388" t="s">
        <v>49</v>
      </c>
      <c r="D49" s="378">
        <v>3</v>
      </c>
      <c r="E49" s="378">
        <v>4</v>
      </c>
      <c r="F49" s="378">
        <v>4</v>
      </c>
      <c r="G49" s="378"/>
      <c r="H49" s="379"/>
      <c r="I49" s="22"/>
      <c r="J49" s="415">
        <v>4</v>
      </c>
      <c r="K49" s="5"/>
    </row>
    <row r="50" spans="1:11" ht="19.899999999999999" customHeight="1" thickBot="1">
      <c r="A50" s="5"/>
      <c r="B50" s="512"/>
      <c r="C50" s="393" t="s">
        <v>50</v>
      </c>
      <c r="D50" s="372">
        <v>25.385635328983096</v>
      </c>
      <c r="E50" s="372">
        <v>24.213789498152394</v>
      </c>
      <c r="F50" s="372">
        <v>14.750051793268547</v>
      </c>
      <c r="G50" s="372"/>
      <c r="H50" s="372"/>
      <c r="I50" s="380"/>
      <c r="J50" s="416">
        <v>17.227712005526854</v>
      </c>
      <c r="K50" s="5"/>
    </row>
    <row r="51" spans="1:11" ht="13.15" customHeight="1">
      <c r="A51" s="5"/>
      <c r="B51" s="517" t="s">
        <v>51</v>
      </c>
      <c r="C51" s="517"/>
      <c r="D51" s="517"/>
      <c r="E51" s="517"/>
      <c r="F51" s="517"/>
      <c r="G51" s="517"/>
      <c r="H51" s="517"/>
      <c r="I51" s="517"/>
      <c r="J51" s="5"/>
      <c r="K51" s="5"/>
    </row>
    <row r="52" spans="1:11" ht="56.45" customHeight="1">
      <c r="A52" s="5"/>
      <c r="B52" s="517"/>
      <c r="C52" s="517"/>
      <c r="D52" s="517"/>
      <c r="E52" s="517"/>
      <c r="F52" s="517"/>
      <c r="G52" s="517"/>
      <c r="H52" s="517"/>
      <c r="I52" s="517"/>
      <c r="J52" s="5"/>
      <c r="K52" s="5"/>
    </row>
    <row r="53" spans="1:11">
      <c r="A53" s="5"/>
      <c r="B53" s="509" t="s">
        <v>52</v>
      </c>
      <c r="C53" s="509"/>
      <c r="D53" s="509"/>
      <c r="E53" s="509"/>
      <c r="F53" s="509"/>
      <c r="G53" s="509"/>
      <c r="H53" s="509"/>
      <c r="I53" s="509"/>
      <c r="J53" s="5"/>
      <c r="K53" s="5"/>
    </row>
    <row r="54" spans="1:11">
      <c r="A54" s="5"/>
      <c r="B54" s="5"/>
      <c r="C54" s="5"/>
      <c r="D54" s="5"/>
      <c r="E54" s="5"/>
      <c r="F54" s="5"/>
      <c r="G54" s="5"/>
      <c r="H54" s="5"/>
      <c r="I54" s="5"/>
      <c r="J54" s="5"/>
      <c r="K54" s="5"/>
    </row>
  </sheetData>
  <mergeCells count="10">
    <mergeCell ref="B53:I53"/>
    <mergeCell ref="B51:I52"/>
    <mergeCell ref="B15:I16"/>
    <mergeCell ref="B33:I34"/>
    <mergeCell ref="B6:B14"/>
    <mergeCell ref="B24:B32"/>
    <mergeCell ref="B42:B50"/>
    <mergeCell ref="B39:I39"/>
    <mergeCell ref="B17:I17"/>
    <mergeCell ref="B35:I35"/>
  </mergeCells>
  <pageMargins left="0.7" right="0.7" top="0.75" bottom="0.75" header="0.3" footer="0.3"/>
  <pageSetup scale="34" orientation="portrait" r:id="rId1"/>
  <rowBreaks count="2" manualBreakCount="2">
    <brk id="18" max="16383" man="1"/>
    <brk id="36" max="16383" man="1"/>
  </rowBreaks>
  <extLst>
    <ext xmlns:x14="http://schemas.microsoft.com/office/spreadsheetml/2009/9/main" uri="{05C60535-1F16-4fd2-B633-F4F36F0B64E0}">
      <x14:sparklineGroups xmlns:xm="http://schemas.microsoft.com/office/excel/2006/main">
        <x14:sparklineGroup displayEmptyCellsAs="gap" markers="1" first="1" last="1" xr2:uid="{00000000-0003-0000-0800-00004B000000}">
          <x14:colorSeries theme="4" tint="-0.249977111117893"/>
          <x14:colorNegative rgb="FFD00000"/>
          <x14:colorAxis rgb="FF000000"/>
          <x14:colorMarkers rgb="FFD00000"/>
          <x14:colorFirst rgb="FFD00000"/>
          <x14:colorLast rgb="FFD00000"/>
          <x14:colorHigh rgb="FFD00000"/>
          <x14:colorLow rgb="FFD00000"/>
          <x14:sparklines>
            <x14:sparkline>
              <xm:f>'4.Density'!D30:H30</xm:f>
              <xm:sqref>I30</xm:sqref>
            </x14:sparkline>
          </x14:sparklines>
        </x14:sparklineGroup>
        <x14:sparklineGroup displayEmptyCellsAs="gap" markers="1" first="1" last="1" xr2:uid="{00000000-0003-0000-0800-00004C000000}">
          <x14:colorSeries theme="4" tint="-0.249977111117893"/>
          <x14:colorNegative rgb="FFD00000"/>
          <x14:colorAxis rgb="FF000000"/>
          <x14:colorMarkers rgb="FFD00000"/>
          <x14:colorFirst rgb="FFD00000"/>
          <x14:colorLast rgb="FFD00000"/>
          <x14:colorHigh rgb="FFD00000"/>
          <x14:colorLow rgb="FFD00000"/>
          <x14:sparklines>
            <x14:sparkline>
              <xm:f>'4.Density'!D29:H29</xm:f>
              <xm:sqref>I29</xm:sqref>
            </x14:sparkline>
          </x14:sparklines>
        </x14:sparklineGroup>
        <x14:sparklineGroup displayEmptyCellsAs="gap" markers="1" first="1" last="1" xr2:uid="{00000000-0003-0000-0800-00004D000000}">
          <x14:colorSeries theme="4" tint="-0.249977111117893"/>
          <x14:colorNegative rgb="FFD00000"/>
          <x14:colorAxis rgb="FF000000"/>
          <x14:colorMarkers rgb="FFD00000"/>
          <x14:colorFirst rgb="FFD00000"/>
          <x14:colorLast rgb="FFD00000"/>
          <x14:colorHigh rgb="FFD00000"/>
          <x14:colorLow rgb="FFD00000"/>
          <x14:sparklines>
            <x14:sparkline>
              <xm:f>'4.Density'!D28:H28</xm:f>
              <xm:sqref>I28</xm:sqref>
            </x14:sparkline>
          </x14:sparklines>
        </x14:sparklineGroup>
        <x14:sparklineGroup displayEmptyCellsAs="gap" markers="1" first="1" last="1" xr2:uid="{00000000-0003-0000-0800-00004E000000}">
          <x14:colorSeries theme="4" tint="-0.249977111117893"/>
          <x14:colorNegative rgb="FFD00000"/>
          <x14:colorAxis rgb="FF000000"/>
          <x14:colorMarkers rgb="FFD00000"/>
          <x14:colorFirst rgb="FFD00000"/>
          <x14:colorLast rgb="FFD00000"/>
          <x14:colorHigh rgb="FFD00000"/>
          <x14:colorLow rgb="FFD00000"/>
          <x14:sparklines>
            <x14:sparkline>
              <xm:f>'4.Density'!D27:H27</xm:f>
              <xm:sqref>I27</xm:sqref>
            </x14:sparkline>
          </x14:sparklines>
        </x14:sparklineGroup>
        <x14:sparklineGroup displayEmptyCellsAs="gap" markers="1" first="1" last="1" xr2:uid="{00000000-0003-0000-0800-00004F000000}">
          <x14:colorSeries theme="4" tint="-0.249977111117893"/>
          <x14:colorNegative rgb="FFD00000"/>
          <x14:colorAxis rgb="FF000000"/>
          <x14:colorMarkers rgb="FFD00000"/>
          <x14:colorFirst rgb="FFD00000"/>
          <x14:colorLast rgb="FFD00000"/>
          <x14:colorHigh rgb="FFD00000"/>
          <x14:colorLow rgb="FFD00000"/>
          <x14:sparklines>
            <x14:sparkline>
              <xm:f>'4.Density'!D26:H26</xm:f>
              <xm:sqref>I26</xm:sqref>
            </x14:sparkline>
          </x14:sparklines>
        </x14:sparklineGroup>
        <x14:sparklineGroup displayEmptyCellsAs="gap" markers="1" first="1" last="1" xr2:uid="{00000000-0003-0000-0800-000050000000}">
          <x14:colorSeries theme="4" tint="-0.249977111117893"/>
          <x14:colorNegative rgb="FFD00000"/>
          <x14:colorAxis rgb="FF000000"/>
          <x14:colorMarkers rgb="FFD00000"/>
          <x14:colorFirst rgb="FFD00000"/>
          <x14:colorLast rgb="FFD00000"/>
          <x14:colorHigh rgb="FFD00000"/>
          <x14:colorLow rgb="FFD00000"/>
          <x14:sparklines>
            <x14:sparkline>
              <xm:f>'4.Density'!D25:H25</xm:f>
              <xm:sqref>I25</xm:sqref>
            </x14:sparkline>
          </x14:sparklines>
        </x14:sparklineGroup>
        <x14:sparklineGroup displayEmptyCellsAs="gap" markers="1" first="1" last="1" xr2:uid="{00000000-0003-0000-0800-000051000000}">
          <x14:colorSeries theme="4" tint="-0.249977111117893"/>
          <x14:colorNegative rgb="FFD00000"/>
          <x14:colorAxis rgb="FF000000"/>
          <x14:colorMarkers rgb="FFD00000"/>
          <x14:colorFirst rgb="FFD00000"/>
          <x14:colorLast rgb="FFD00000"/>
          <x14:colorHigh rgb="FFD00000"/>
          <x14:colorLow rgb="FFD00000"/>
          <x14:sparklines>
            <x14:sparkline>
              <xm:f>'4.Density'!D12:H12</xm:f>
              <xm:sqref>I12</xm:sqref>
            </x14:sparkline>
          </x14:sparklines>
        </x14:sparklineGroup>
        <x14:sparklineGroup displayEmptyCellsAs="gap" markers="1" first="1" last="1" xr2:uid="{00000000-0003-0000-0800-000052000000}">
          <x14:colorSeries theme="4" tint="-0.249977111117893"/>
          <x14:colorNegative rgb="FFD00000"/>
          <x14:colorAxis rgb="FF000000"/>
          <x14:colorMarkers rgb="FFD00000"/>
          <x14:colorFirst rgb="FFD00000"/>
          <x14:colorLast rgb="FFD00000"/>
          <x14:colorHigh rgb="FFD00000"/>
          <x14:colorLow rgb="FFD00000"/>
          <x14:sparklines>
            <x14:sparkline>
              <xm:f>'4.Density'!D11:H11</xm:f>
              <xm:sqref>I11</xm:sqref>
            </x14:sparkline>
          </x14:sparklines>
        </x14:sparklineGroup>
        <x14:sparklineGroup displayEmptyCellsAs="gap" markers="1" first="1" last="1" xr2:uid="{00000000-0003-0000-0800-000053000000}">
          <x14:colorSeries theme="4" tint="-0.249977111117893"/>
          <x14:colorNegative rgb="FFD00000"/>
          <x14:colorAxis rgb="FF000000"/>
          <x14:colorMarkers rgb="FFD00000"/>
          <x14:colorFirst rgb="FFD00000"/>
          <x14:colorLast rgb="FFD00000"/>
          <x14:colorHigh rgb="FFD00000"/>
          <x14:colorLow rgb="FFD00000"/>
          <x14:sparklines>
            <x14:sparkline>
              <xm:f>'4.Density'!D10:H10</xm:f>
              <xm:sqref>I10</xm:sqref>
            </x14:sparkline>
          </x14:sparklines>
        </x14:sparklineGroup>
        <x14:sparklineGroup displayEmptyCellsAs="gap" markers="1" first="1" last="1" xr2:uid="{00000000-0003-0000-0800-000054000000}">
          <x14:colorSeries theme="4" tint="-0.249977111117893"/>
          <x14:colorNegative rgb="FFD00000"/>
          <x14:colorAxis rgb="FF000000"/>
          <x14:colorMarkers rgb="FFD00000"/>
          <x14:colorFirst rgb="FFD00000"/>
          <x14:colorLast rgb="FFD00000"/>
          <x14:colorHigh rgb="FFD00000"/>
          <x14:colorLow rgb="FFD00000"/>
          <x14:sparklines>
            <x14:sparkline>
              <xm:f>'4.Density'!D9:H9</xm:f>
              <xm:sqref>I9</xm:sqref>
            </x14:sparkline>
          </x14:sparklines>
        </x14:sparklineGroup>
        <x14:sparklineGroup displayEmptyCellsAs="gap" markers="1" first="1" last="1" xr2:uid="{00000000-0003-0000-0800-000055000000}">
          <x14:colorSeries theme="4" tint="-0.249977111117893"/>
          <x14:colorNegative rgb="FFD00000"/>
          <x14:colorAxis rgb="FF000000"/>
          <x14:colorMarkers rgb="FFD00000"/>
          <x14:colorFirst rgb="FFD00000"/>
          <x14:colorLast rgb="FFD00000"/>
          <x14:colorHigh rgb="FFD00000"/>
          <x14:colorLow rgb="FFD00000"/>
          <x14:sparklines>
            <x14:sparkline>
              <xm:f>'4.Density'!D8:H8</xm:f>
              <xm:sqref>I8</xm:sqref>
            </x14:sparkline>
          </x14:sparklines>
        </x14:sparklineGroup>
        <x14:sparklineGroup displayEmptyCellsAs="gap" markers="1" first="1" last="1" xr2:uid="{00000000-0003-0000-0800-000056000000}">
          <x14:colorSeries theme="4" tint="-0.249977111117893"/>
          <x14:colorNegative rgb="FFD00000"/>
          <x14:colorAxis rgb="FF000000"/>
          <x14:colorMarkers rgb="FFD00000"/>
          <x14:colorFirst rgb="FFD00000"/>
          <x14:colorLast rgb="FFD00000"/>
          <x14:colorHigh rgb="FFD00000"/>
          <x14:colorLow rgb="FFD00000"/>
          <x14:sparklines>
            <x14:sparkline>
              <xm:f>'4.Density'!D7:H7</xm:f>
              <xm:sqref>I7</xm:sqref>
            </x14:sparkline>
          </x14:sparklines>
        </x14:sparklineGroup>
        <x14:sparklineGroup displayEmptyCellsAs="gap" markers="1" first="1" last="1" xr2:uid="{00000000-0003-0000-0800-000057000000}">
          <x14:colorSeries theme="4" tint="-0.249977111117893"/>
          <x14:colorNegative rgb="FFD00000"/>
          <x14:colorAxis rgb="FF000000"/>
          <x14:colorMarkers rgb="FFD00000"/>
          <x14:colorFirst rgb="FFD00000"/>
          <x14:colorLast rgb="FFD00000"/>
          <x14:colorHigh rgb="FFD00000"/>
          <x14:colorLow rgb="FFD00000"/>
          <x14:sparklines>
            <x14:sparkline>
              <xm:f>'4.Density'!D24:H24</xm:f>
              <xm:sqref>I24</xm:sqref>
            </x14:sparkline>
          </x14:sparklines>
        </x14:sparklineGroup>
        <x14:sparklineGroup displayEmptyCellsAs="gap" markers="1" first="1" last="1" xr2:uid="{00000000-0003-0000-0800-000058000000}">
          <x14:colorSeries theme="4" tint="-0.249977111117893"/>
          <x14:colorNegative rgb="FFD00000"/>
          <x14:colorAxis rgb="FF000000"/>
          <x14:colorMarkers rgb="FFD00000"/>
          <x14:colorFirst rgb="FFD00000"/>
          <x14:colorLast rgb="FFD00000"/>
          <x14:colorHigh rgb="FFD00000"/>
          <x14:colorLow rgb="FFD00000"/>
          <x14:sparklines>
            <x14:sparkline>
              <xm:f>'4.Density'!D31:H31</xm:f>
              <xm:sqref>I31</xm:sqref>
            </x14:sparkline>
            <x14:sparkline>
              <xm:f>'4.Density'!D32:H32</xm:f>
              <xm:sqref>I32</xm:sqref>
            </x14:sparkline>
          </x14:sparklines>
        </x14:sparklineGroup>
        <x14:sparklineGroup displayEmptyCellsAs="gap" markers="1" first="1" last="1" xr2:uid="{00000000-0003-0000-0800-000059000000}">
          <x14:colorSeries theme="4" tint="-0.249977111117893"/>
          <x14:colorNegative rgb="FFD00000"/>
          <x14:colorAxis rgb="FF000000"/>
          <x14:colorMarkers rgb="FFD00000"/>
          <x14:colorFirst rgb="FFD00000"/>
          <x14:colorLast rgb="FFD00000"/>
          <x14:colorHigh rgb="FFD00000"/>
          <x14:colorLow rgb="FFD00000"/>
          <x14:sparklines>
            <x14:sparkline>
              <xm:f>'4.Density'!D13:H13</xm:f>
              <xm:sqref>I13</xm:sqref>
            </x14:sparkline>
            <x14:sparkline>
              <xm:f>'4.Density'!D14:H14</xm:f>
              <xm:sqref>I14</xm:sqref>
            </x14:sparkline>
          </x14:sparklines>
        </x14:sparklineGroup>
        <x14:sparklineGroup displayEmptyCellsAs="gap" markers="1" first="1" last="1" xr2:uid="{00000000-0003-0000-0800-00005A000000}">
          <x14:colorSeries theme="4" tint="-0.249977111117893"/>
          <x14:colorNegative rgb="FFD00000"/>
          <x14:colorAxis rgb="FF000000"/>
          <x14:colorMarkers rgb="FFD00000"/>
          <x14:colorFirst rgb="FFD00000"/>
          <x14:colorLast rgb="FFD00000"/>
          <x14:colorHigh rgb="FFD00000"/>
          <x14:colorLow rgb="FFD00000"/>
          <x14:sparklines>
            <x14:sparkline>
              <xm:f>'4.Density'!D6:H6</xm:f>
              <xm:sqref>I6</xm:sqref>
            </x14:sparkline>
          </x14:sparklines>
        </x14:sparklineGroup>
        <x14:sparklineGroup displayEmptyCellsAs="gap" markers="1" first="1" last="1" xr2:uid="{00000000-0003-0000-0800-00005B000000}">
          <x14:colorSeries theme="4" tint="-0.249977111117893"/>
          <x14:colorNegative rgb="FFD00000"/>
          <x14:colorAxis rgb="FF000000"/>
          <x14:colorMarkers rgb="FFD00000"/>
          <x14:colorFirst rgb="FFD00000"/>
          <x14:colorLast rgb="FFD00000"/>
          <x14:colorHigh rgb="FFD00000"/>
          <x14:colorLow rgb="FFD00000"/>
          <x14:sparklines>
            <x14:sparkline>
              <xm:f>'4.Density'!D49:H49</xm:f>
              <xm:sqref>I49</xm:sqref>
            </x14:sparkline>
            <x14:sparkline>
              <xm:f>'4.Density'!D50:H50</xm:f>
              <xm:sqref>I50</xm:sqref>
            </x14:sparkline>
          </x14:sparklines>
        </x14:sparklineGroup>
        <x14:sparklineGroup displayEmptyCellsAs="gap" markers="1" first="1" last="1" xr2:uid="{00000000-0003-0000-0800-00005C000000}">
          <x14:colorSeries theme="4" tint="-0.249977111117893"/>
          <x14:colorNegative rgb="FFD00000"/>
          <x14:colorAxis rgb="FF000000"/>
          <x14:colorMarkers rgb="FFD00000"/>
          <x14:colorFirst rgb="FFD00000"/>
          <x14:colorLast rgb="FFD00000"/>
          <x14:colorHigh rgb="FFD00000"/>
          <x14:colorLow rgb="FFD00000"/>
          <x14:sparklines>
            <x14:sparkline>
              <xm:f>'4.Density'!D42:H42</xm:f>
              <xm:sqref>I42</xm:sqref>
            </x14:sparkline>
          </x14:sparklines>
        </x14:sparklineGroup>
        <x14:sparklineGroup displayEmptyCellsAs="gap" markers="1" first="1" last="1" xr2:uid="{00000000-0003-0000-0800-00005D000000}">
          <x14:colorSeries theme="4" tint="-0.249977111117893"/>
          <x14:colorNegative rgb="FFD00000"/>
          <x14:colorAxis rgb="FF000000"/>
          <x14:colorMarkers rgb="FFD00000"/>
          <x14:colorFirst rgb="FFD00000"/>
          <x14:colorLast rgb="FFD00000"/>
          <x14:colorHigh rgb="FFD00000"/>
          <x14:colorLow rgb="FFD00000"/>
          <x14:sparklines>
            <x14:sparkline>
              <xm:f>'4.Density'!D43:H43</xm:f>
              <xm:sqref>I43</xm:sqref>
            </x14:sparkline>
          </x14:sparklines>
        </x14:sparklineGroup>
        <x14:sparklineGroup displayEmptyCellsAs="gap" markers="1" first="1" last="1" xr2:uid="{00000000-0003-0000-0800-00005E000000}">
          <x14:colorSeries theme="4" tint="-0.249977111117893"/>
          <x14:colorNegative rgb="FFD00000"/>
          <x14:colorAxis rgb="FF000000"/>
          <x14:colorMarkers rgb="FFD00000"/>
          <x14:colorFirst rgb="FFD00000"/>
          <x14:colorLast rgb="FFD00000"/>
          <x14:colorHigh rgb="FFD00000"/>
          <x14:colorLow rgb="FFD00000"/>
          <x14:sparklines>
            <x14:sparkline>
              <xm:f>'4.Density'!D44:H44</xm:f>
              <xm:sqref>I44</xm:sqref>
            </x14:sparkline>
          </x14:sparklines>
        </x14:sparklineGroup>
        <x14:sparklineGroup displayEmptyCellsAs="gap" markers="1" first="1" last="1" xr2:uid="{00000000-0003-0000-0800-00005F000000}">
          <x14:colorSeries theme="4" tint="-0.249977111117893"/>
          <x14:colorNegative rgb="FFD00000"/>
          <x14:colorAxis rgb="FF000000"/>
          <x14:colorMarkers rgb="FFD00000"/>
          <x14:colorFirst rgb="FFD00000"/>
          <x14:colorLast rgb="FFD00000"/>
          <x14:colorHigh rgb="FFD00000"/>
          <x14:colorLow rgb="FFD00000"/>
          <x14:sparklines>
            <x14:sparkline>
              <xm:f>'4.Density'!D45:H45</xm:f>
              <xm:sqref>I45</xm:sqref>
            </x14:sparkline>
          </x14:sparklines>
        </x14:sparklineGroup>
        <x14:sparklineGroup displayEmptyCellsAs="gap" markers="1" first="1" last="1" xr2:uid="{00000000-0003-0000-0800-000060000000}">
          <x14:colorSeries theme="4" tint="-0.249977111117893"/>
          <x14:colorNegative rgb="FFD00000"/>
          <x14:colorAxis rgb="FF000000"/>
          <x14:colorMarkers rgb="FFD00000"/>
          <x14:colorFirst rgb="FFD00000"/>
          <x14:colorLast rgb="FFD00000"/>
          <x14:colorHigh rgb="FFD00000"/>
          <x14:colorLow rgb="FFD00000"/>
          <x14:sparklines>
            <x14:sparkline>
              <xm:f>'4.Density'!D46:H46</xm:f>
              <xm:sqref>I46</xm:sqref>
            </x14:sparkline>
          </x14:sparklines>
        </x14:sparklineGroup>
        <x14:sparklineGroup displayEmptyCellsAs="gap" markers="1" first="1" last="1" xr2:uid="{00000000-0003-0000-0800-000061000000}">
          <x14:colorSeries theme="4" tint="-0.249977111117893"/>
          <x14:colorNegative rgb="FFD00000"/>
          <x14:colorAxis rgb="FF000000"/>
          <x14:colorMarkers rgb="FFD00000"/>
          <x14:colorFirst rgb="FFD00000"/>
          <x14:colorLast rgb="FFD00000"/>
          <x14:colorHigh rgb="FFD00000"/>
          <x14:colorLow rgb="FFD00000"/>
          <x14:sparklines>
            <x14:sparkline>
              <xm:f>'4.Density'!D47:H47</xm:f>
              <xm:sqref>I47</xm:sqref>
            </x14:sparkline>
          </x14:sparklines>
        </x14:sparklineGroup>
        <x14:sparklineGroup displayEmptyCellsAs="gap" markers="1" first="1" last="1" xr2:uid="{00000000-0003-0000-0800-000062000000}">
          <x14:colorSeries theme="4" tint="-0.249977111117893"/>
          <x14:colorNegative rgb="FFD00000"/>
          <x14:colorAxis rgb="FF000000"/>
          <x14:colorMarkers rgb="FFD00000"/>
          <x14:colorFirst rgb="FFD00000"/>
          <x14:colorLast rgb="FFD00000"/>
          <x14:colorHigh rgb="FFD00000"/>
          <x14:colorLow rgb="FFD00000"/>
          <x14:sparklines>
            <x14:sparkline>
              <xm:f>'4.Density'!D48:H48</xm:f>
              <xm:sqref>I48</xm:sqref>
            </x14:sparkline>
          </x14:sparklines>
        </x14:sparklineGroup>
      </x14:sparklineGroup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699A91ACE2C904083E38621FFEE148E" ma:contentTypeVersion="11" ma:contentTypeDescription="Create a new document." ma:contentTypeScope="" ma:versionID="050f19e23de00d5e2eb8362bde670626">
  <xsd:schema xmlns:xsd="http://www.w3.org/2001/XMLSchema" xmlns:xs="http://www.w3.org/2001/XMLSchema" xmlns:p="http://schemas.microsoft.com/office/2006/metadata/properties" xmlns:ns3="27bc83df-2042-401d-9dc3-cabeb3b1318b" targetNamespace="http://schemas.microsoft.com/office/2006/metadata/properties" ma:root="true" ma:fieldsID="8020dfe77aed22cfcd0b0c49beeb7867" ns3:_="">
    <xsd:import namespace="27bc83df-2042-401d-9dc3-cabeb3b1318b"/>
    <xsd:element name="properties">
      <xsd:complexType>
        <xsd:sequence>
          <xsd:element name="documentManagement">
            <xsd:complexType>
              <xsd:all>
                <xsd:element ref="ns3:MediaServiceDateTaken" minOccurs="0"/>
                <xsd:element ref="ns3:_activity" minOccurs="0"/>
                <xsd:element ref="ns3:MediaServiceMetadata" minOccurs="0"/>
                <xsd:element ref="ns3:MediaServiceFastMetadata" minOccurs="0"/>
                <xsd:element ref="ns3:MediaServiceSearchProperties" minOccurs="0"/>
                <xsd:element ref="ns3:MediaServiceObjectDetectorVersions" minOccurs="0"/>
                <xsd:element ref="ns3:MediaServiceSystemTags"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bc83df-2042-401d-9dc3-cabeb3b1318b"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_activity" ma:index="9" nillable="true" ma:displayName="_activity" ma:hidden="true" ma:internalName="_activity">
      <xsd:simpleType>
        <xsd:restriction base="dms:Note"/>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ystemTags" ma:index="14" nillable="true" ma:displayName="MediaServiceSystemTags" ma:hidden="true" ma:internalName="MediaServiceSystemTags" ma:readOnly="true">
      <xsd:simpleType>
        <xsd:restriction base="dms:Note"/>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27bc83df-2042-401d-9dc3-cabeb3b1318b" xsi:nil="true"/>
  </documentManagement>
</p:properties>
</file>

<file path=customXml/itemProps1.xml><?xml version="1.0" encoding="utf-8"?>
<ds:datastoreItem xmlns:ds="http://schemas.openxmlformats.org/officeDocument/2006/customXml" ds:itemID="{76187845-4372-4A90-B303-3C54DBDA55A4}"/>
</file>

<file path=customXml/itemProps2.xml><?xml version="1.0" encoding="utf-8"?>
<ds:datastoreItem xmlns:ds="http://schemas.openxmlformats.org/officeDocument/2006/customXml" ds:itemID="{44FD2378-03E7-4720-882B-55078D5F7D6A}"/>
</file>

<file path=customXml/itemProps3.xml><?xml version="1.0" encoding="utf-8"?>
<ds:datastoreItem xmlns:ds="http://schemas.openxmlformats.org/officeDocument/2006/customXml" ds:itemID="{B38C1D09-FFE8-4DD0-908B-EBD382853F1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Hashanka Gayan</dc:creator>
  <cp:keywords/>
  <dc:description/>
  <cp:lastModifiedBy>Lakma Satharasinghe</cp:lastModifiedBy>
  <cp:revision/>
  <dcterms:created xsi:type="dcterms:W3CDTF">2024-10-25T10:24:01Z</dcterms:created>
  <dcterms:modified xsi:type="dcterms:W3CDTF">2025-07-01T04:43:55Z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0x0101005699A91ACE2C904083E38621FFEE148E</vt:lpwstr>
  </property>
</Properties>
</file>